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4" activeTab="5"/>
  </bookViews>
  <sheets>
    <sheet name="Pist stand 1 Div" sheetId="1" r:id="rId1"/>
    <sheet name="Pist stand 2 Div" sheetId="2" r:id="rId2"/>
    <sheet name="Pist stand 3 Div" sheetId="3" r:id="rId3"/>
    <sheet name="Pist libre 1 Div" sheetId="4" r:id="rId4"/>
    <sheet name="Pist libre 2 Div" sheetId="5" r:id="rId5"/>
    <sheet name="Pist libre 3 Div" sheetId="6" r:id="rId6"/>
  </sheets>
  <definedNames>
    <definedName name="_xlnm.Print_Area" localSheetId="4">'Pist libre 2 Div'!$A$1:$W$9</definedName>
    <definedName name="_xlnm._FilterDatabase" localSheetId="4" hidden="1">'Pist libre 2 Div'!$A$2:$W$17</definedName>
    <definedName name="_xlnm.Print_Area" localSheetId="1">'Pist stand 2 Div'!$A$1:$X$9</definedName>
    <definedName name="Excel_BuiltIn__FilterDatabase" localSheetId="5">'Pist libre 3 Div'!$A$2:$W$16</definedName>
    <definedName name="Excel_BuiltIn__FilterDatabase" localSheetId="1">'Pist stand 2 Div'!$A$2:$W$18</definedName>
    <definedName name="Excel_BuiltIn__FilterDatabase" localSheetId="2">'Pist stand 3 Div'!$A$2:$W$23</definedName>
  </definedNames>
  <calcPr fullCalcOnLoad="1"/>
</workbook>
</file>

<file path=xl/sharedStrings.xml><?xml version="1.0" encoding="utf-8"?>
<sst xmlns="http://schemas.openxmlformats.org/spreadsheetml/2006/main" count="353" uniqueCount="88">
  <si>
    <r>
      <t>Individuels</t>
    </r>
    <r>
      <rPr>
        <b/>
        <sz val="12"/>
        <rFont val="Arial"/>
        <family val="2"/>
      </rPr>
      <t xml:space="preserve"> </t>
    </r>
  </si>
  <si>
    <t>Pistolet 25m    STANDARD    1° Division</t>
  </si>
  <si>
    <t>indispensable</t>
  </si>
  <si>
    <r>
      <t>Equipes</t>
    </r>
    <r>
      <rPr>
        <b/>
        <sz val="12"/>
        <rFont val="Arial"/>
        <family val="2"/>
      </rPr>
      <t xml:space="preserve"> Pistolet 25m STANDARD -  1° DIV </t>
    </r>
  </si>
  <si>
    <t>Dep</t>
  </si>
  <si>
    <t>Ville du club</t>
  </si>
  <si>
    <t>Nom et Prénom</t>
  </si>
  <si>
    <t>Année
Naissance</t>
  </si>
  <si>
    <t>N° licence Ufolep</t>
  </si>
  <si>
    <t>Score DEP</t>
  </si>
  <si>
    <t>Eq n°</t>
  </si>
  <si>
    <t>Score REG</t>
  </si>
  <si>
    <t>TOTAL</t>
  </si>
  <si>
    <t>FINALE ÉTÉ</t>
  </si>
  <si>
    <t>N° licence FFT</t>
  </si>
  <si>
    <t>Class</t>
  </si>
  <si>
    <t>Club / Equipe</t>
  </si>
  <si>
    <t>Tireur 1     Nom Prénom</t>
  </si>
  <si>
    <t>Tireur 2    Nom Prénom</t>
  </si>
  <si>
    <t>Tireur 3     Nom Prénom</t>
  </si>
  <si>
    <t>Tireur 4     Nom Prénom</t>
  </si>
  <si>
    <t>Score Dep</t>
  </si>
  <si>
    <t>Score Reg</t>
  </si>
  <si>
    <t>La-Chapelle-Saint-Luc</t>
  </si>
  <si>
    <t>SOULLEZ Sébastien</t>
  </si>
  <si>
    <t>BENOT Sébastien</t>
  </si>
  <si>
    <t>GAUCHE André</t>
  </si>
  <si>
    <t>MOREAU Fabrice</t>
  </si>
  <si>
    <t>Remilly-Aillicourt</t>
  </si>
  <si>
    <t>JEAN  PHILIPPE</t>
  </si>
  <si>
    <t>Pistolet 25m    STANDARD    2° Division</t>
  </si>
  <si>
    <r>
      <t>Equipes</t>
    </r>
    <r>
      <rPr>
        <b/>
        <sz val="12"/>
        <rFont val="Arial"/>
        <family val="2"/>
      </rPr>
      <t xml:space="preserve"> Pistolet 25m STANDARD  -  2° DIV </t>
    </r>
  </si>
  <si>
    <t>THELOY Françoise</t>
  </si>
  <si>
    <t>GUENIN Eric</t>
  </si>
  <si>
    <t>RADET Philippe</t>
  </si>
  <si>
    <t>THILLEUL Philippe</t>
  </si>
  <si>
    <t>Sainte-Savine</t>
  </si>
  <si>
    <t>LORGEOUX Pascal</t>
  </si>
  <si>
    <t>KUJAWA Joèl</t>
  </si>
  <si>
    <t>LACROIX Eric</t>
  </si>
  <si>
    <t>SCHWEYER Frédéric</t>
  </si>
  <si>
    <t>Charleville-Mézières</t>
  </si>
  <si>
    <t>PROFICET Hervé</t>
  </si>
  <si>
    <t>MINJEAU JEAN-MICHEL</t>
  </si>
  <si>
    <t>Renwez</t>
  </si>
  <si>
    <t>LUBIN Philippe</t>
  </si>
  <si>
    <t>MICHAUX Philippe</t>
  </si>
  <si>
    <t>Rimogne</t>
  </si>
  <si>
    <t>BIGOT Christophe</t>
  </si>
  <si>
    <t>CHAUMONT Jean-Louis</t>
  </si>
  <si>
    <t>LEBLANC Dominique</t>
  </si>
  <si>
    <t>Pistolet 25m    STANDARD    3° Division</t>
  </si>
  <si>
    <r>
      <t>Equipes</t>
    </r>
    <r>
      <rPr>
        <b/>
        <sz val="12"/>
        <rFont val="Arial"/>
        <family val="2"/>
      </rPr>
      <t xml:space="preserve"> Pistolet 25m STANDARD  -  3° DIV </t>
    </r>
  </si>
  <si>
    <t>GANDOUIN Michel</t>
  </si>
  <si>
    <t>DELAFUENTE Juan</t>
  </si>
  <si>
    <t>GOULLEY Thierry</t>
  </si>
  <si>
    <t>MARTINEAU Hervé</t>
  </si>
  <si>
    <t>GUENIN Amaury</t>
  </si>
  <si>
    <t>Saint-Germainmont</t>
  </si>
  <si>
    <t>GRZYBICKI Jozef</t>
  </si>
  <si>
    <t>Charleville-Mézières 2</t>
  </si>
  <si>
    <t>DRAPIER Pascal</t>
  </si>
  <si>
    <t>RICARD Thierry</t>
  </si>
  <si>
    <t>Charleville-Mézières 1</t>
  </si>
  <si>
    <t>CLAISSE Didier</t>
  </si>
  <si>
    <t>FRERE Fabien</t>
  </si>
  <si>
    <t>MANSU Pascale</t>
  </si>
  <si>
    <t>SINET OLIVIER</t>
  </si>
  <si>
    <t>Montigny-le-roi</t>
  </si>
  <si>
    <t>VAN DE WALLE Anthony</t>
  </si>
  <si>
    <t>RAVIGNEAUX Sébastien</t>
  </si>
  <si>
    <t>Thin-le-Moutier</t>
  </si>
  <si>
    <t>BISTON Christophe</t>
  </si>
  <si>
    <t>PERRIOT Nadine</t>
  </si>
  <si>
    <t>HERBULOT  SAMUEL</t>
  </si>
  <si>
    <t>ARNAUD Danielle</t>
  </si>
  <si>
    <t>PERISSUTTI Pascal</t>
  </si>
  <si>
    <t>Pistolet 25m    LIBRE    1° Division</t>
  </si>
  <si>
    <r>
      <t>Equipes</t>
    </r>
    <r>
      <rPr>
        <b/>
        <sz val="12"/>
        <rFont val="Arial"/>
        <family val="2"/>
      </rPr>
      <t xml:space="preserve"> Pistolet 25m LIBRE  -  1° DIV </t>
    </r>
  </si>
  <si>
    <t>Pistolet 25m    LIBRE    2° Division</t>
  </si>
  <si>
    <r>
      <t>Equipes</t>
    </r>
    <r>
      <rPr>
        <b/>
        <sz val="12"/>
        <rFont val="Arial"/>
        <family val="2"/>
      </rPr>
      <t xml:space="preserve"> Pistolet 25m LIBRE  -  2° DIV </t>
    </r>
  </si>
  <si>
    <t>RUINET Claude</t>
  </si>
  <si>
    <t>MARTIN Jean</t>
  </si>
  <si>
    <t>TELLOY Françoise</t>
  </si>
  <si>
    <t>CHAUMONT Jean Louis</t>
  </si>
  <si>
    <t>Pistolet 25m    LIBRE    3° Division</t>
  </si>
  <si>
    <r>
      <t>Equipes</t>
    </r>
    <r>
      <rPr>
        <b/>
        <sz val="12"/>
        <rFont val="Arial"/>
        <family val="2"/>
      </rPr>
      <t xml:space="preserve"> Pistolet 25m LIBRE  -  3° DIV </t>
    </r>
  </si>
  <si>
    <t>BALON LAURENT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</si>
</sst>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64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2" borderId="1" xfId="21" applyFont="1" applyFill="1" applyBorder="1" applyAlignment="1">
      <alignment vertical="center"/>
      <protection/>
    </xf>
    <xf numFmtId="164" fontId="5" fillId="2" borderId="2" xfId="21" applyFont="1" applyFill="1" applyBorder="1" applyAlignment="1">
      <alignment vertical="center"/>
      <protection/>
    </xf>
    <xf numFmtId="164" fontId="6" fillId="2" borderId="2" xfId="21" applyFont="1" applyFill="1" applyBorder="1" applyAlignment="1">
      <alignment horizontal="right" vertical="top"/>
      <protection/>
    </xf>
    <xf numFmtId="164" fontId="7" fillId="0" borderId="0" xfId="21" applyFont="1" applyAlignment="1">
      <alignment horizontal="center" vertical="center"/>
      <protection/>
    </xf>
    <xf numFmtId="164" fontId="5" fillId="2" borderId="0" xfId="21" applyFont="1" applyFill="1" applyBorder="1" applyAlignment="1">
      <alignment vertical="center"/>
      <protection/>
    </xf>
    <xf numFmtId="164" fontId="8" fillId="0" borderId="3" xfId="21" applyFont="1" applyBorder="1" applyAlignment="1">
      <alignment horizontal="center" vertical="center"/>
      <protection/>
    </xf>
    <xf numFmtId="164" fontId="8" fillId="0" borderId="3" xfId="21" applyFont="1" applyBorder="1" applyAlignment="1">
      <alignment horizontal="center" vertical="center" wrapText="1"/>
      <protection/>
    </xf>
    <xf numFmtId="164" fontId="8" fillId="0" borderId="4" xfId="21" applyFont="1" applyBorder="1" applyAlignment="1">
      <alignment horizontal="center" vertical="center" wrapText="1"/>
      <protection/>
    </xf>
    <xf numFmtId="164" fontId="8" fillId="0" borderId="5" xfId="21" applyFont="1" applyBorder="1" applyAlignment="1">
      <alignment horizontal="center" vertical="center" wrapText="1"/>
      <protection/>
    </xf>
    <xf numFmtId="164" fontId="8" fillId="0" borderId="6" xfId="21" applyFont="1" applyBorder="1" applyAlignment="1">
      <alignment horizontal="center" vertical="center" wrapText="1"/>
      <protection/>
    </xf>
    <xf numFmtId="164" fontId="8" fillId="0" borderId="7" xfId="21" applyFont="1" applyBorder="1" applyAlignment="1">
      <alignment horizontal="center" vertical="center" wrapText="1"/>
      <protection/>
    </xf>
    <xf numFmtId="164" fontId="8" fillId="0" borderId="0" xfId="21" applyFont="1" applyAlignment="1">
      <alignment horizontal="center" vertical="center"/>
      <protection/>
    </xf>
    <xf numFmtId="164" fontId="1" fillId="0" borderId="0" xfId="21" applyFont="1" applyAlignment="1" applyProtection="1">
      <alignment horizontal="center" vertical="center"/>
      <protection locked="0"/>
    </xf>
    <xf numFmtId="164" fontId="9" fillId="0" borderId="0" xfId="0" applyFont="1" applyAlignment="1" applyProtection="1">
      <alignment horizontal="left"/>
      <protection locked="0"/>
    </xf>
    <xf numFmtId="164" fontId="1" fillId="0" borderId="0" xfId="21" applyFont="1" applyAlignment="1" applyProtection="1">
      <alignment horizontal="left" vertical="center"/>
      <protection locked="0"/>
    </xf>
    <xf numFmtId="164" fontId="8" fillId="0" borderId="0" xfId="20" applyFont="1" applyAlignment="1" applyProtection="1">
      <alignment horizontal="center"/>
      <protection/>
    </xf>
    <xf numFmtId="164" fontId="8" fillId="0" borderId="0" xfId="0" applyFont="1" applyAlignment="1" applyProtection="1">
      <alignment horizontal="center"/>
      <protection locked="0"/>
    </xf>
    <xf numFmtId="164" fontId="9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 horizontal="center"/>
      <protection locked="0"/>
    </xf>
    <xf numFmtId="164" fontId="1" fillId="0" borderId="0" xfId="0" applyFont="1" applyAlignment="1" applyProtection="1">
      <alignment horizontal="left"/>
      <protection locked="0"/>
    </xf>
    <xf numFmtId="164" fontId="1" fillId="0" borderId="0" xfId="21" applyFont="1" applyAlignment="1" applyProtection="1">
      <alignment horizontal="center" vertical="center"/>
      <protection/>
    </xf>
    <xf numFmtId="164" fontId="9" fillId="0" borderId="0" xfId="0" applyFont="1" applyAlignment="1">
      <alignment/>
    </xf>
    <xf numFmtId="164" fontId="1" fillId="0" borderId="0" xfId="0" applyFont="1" applyFill="1" applyAlignment="1" applyProtection="1">
      <alignment horizontal="center"/>
      <protection locked="0"/>
    </xf>
    <xf numFmtId="164" fontId="1" fillId="0" borderId="0" xfId="0" applyFont="1" applyAlignment="1" applyProtection="1">
      <alignment horizontal="center" vertical="center"/>
      <protection/>
    </xf>
    <xf numFmtId="164" fontId="8" fillId="0" borderId="0" xfId="20" applyFont="1" applyAlignment="1" applyProtection="1">
      <alignment horizontal="center"/>
      <protection locked="0"/>
    </xf>
    <xf numFmtId="164" fontId="7" fillId="2" borderId="2" xfId="21" applyFont="1" applyFill="1" applyBorder="1" applyAlignment="1">
      <alignment vertical="center"/>
      <protection/>
    </xf>
    <xf numFmtId="164" fontId="8" fillId="0" borderId="0" xfId="0" applyFont="1" applyAlignment="1" applyProtection="1">
      <alignment horizontal="center"/>
      <protection/>
    </xf>
    <xf numFmtId="164" fontId="1" fillId="0" borderId="0" xfId="20" applyFont="1" applyAlignment="1" applyProtection="1">
      <alignment horizontal="center"/>
      <protection locked="0"/>
    </xf>
    <xf numFmtId="164" fontId="1" fillId="0" borderId="0" xfId="20" applyFont="1" applyFill="1" applyAlignment="1" applyProtection="1">
      <alignment horizontal="center"/>
      <protection locked="0"/>
    </xf>
    <xf numFmtId="164" fontId="1" fillId="3" borderId="0" xfId="21" applyFont="1" applyFill="1" applyAlignment="1" applyProtection="1">
      <alignment horizontal="center" vertical="center"/>
      <protection locked="0"/>
    </xf>
    <xf numFmtId="164" fontId="9" fillId="3" borderId="0" xfId="0" applyFont="1" applyFill="1" applyAlignment="1" applyProtection="1">
      <alignment/>
      <protection locked="0"/>
    </xf>
    <xf numFmtId="164" fontId="1" fillId="3" borderId="0" xfId="0" applyFont="1" applyFill="1" applyAlignment="1" applyProtection="1">
      <alignment horizontal="left"/>
      <protection locked="0"/>
    </xf>
    <xf numFmtId="164" fontId="1" fillId="3" borderId="0" xfId="0" applyFont="1" applyFill="1" applyAlignment="1" applyProtection="1">
      <alignment horizontal="center"/>
      <protection locked="0"/>
    </xf>
    <xf numFmtId="164" fontId="1" fillId="0" borderId="0" xfId="20" applyFont="1" applyAlignment="1" applyProtection="1">
      <alignment horizontal="left"/>
      <protection locked="0"/>
    </xf>
    <xf numFmtId="164" fontId="9" fillId="0" borderId="0" xfId="0" applyFont="1" applyAlignment="1" applyProtection="1">
      <alignment horizontal="center"/>
      <protection locked="0"/>
    </xf>
    <xf numFmtId="164" fontId="2" fillId="0" borderId="0" xfId="21" applyFont="1" applyAlignment="1" applyProtection="1">
      <alignment horizontal="center" vertical="center"/>
      <protection locked="0"/>
    </xf>
    <xf numFmtId="164" fontId="9" fillId="3" borderId="0" xfId="0" applyFont="1" applyFill="1" applyAlignment="1" applyProtection="1">
      <alignment horizontal="left"/>
      <protection locked="0"/>
    </xf>
    <xf numFmtId="164" fontId="9" fillId="3" borderId="0" xfId="0" applyFont="1" applyFill="1" applyAlignment="1" applyProtection="1">
      <alignment horizontal="center"/>
      <protection locked="0"/>
    </xf>
    <xf numFmtId="164" fontId="1" fillId="0" borderId="0" xfId="0" applyFont="1" applyFill="1" applyAlignment="1" applyProtection="1">
      <alignment horizontal="left"/>
      <protection locked="0"/>
    </xf>
    <xf numFmtId="164" fontId="7" fillId="0" borderId="0" xfId="21" applyFont="1" applyFill="1" applyAlignment="1" applyProtection="1">
      <alignment horizontal="center" vertical="center"/>
      <protection locked="0"/>
    </xf>
    <xf numFmtId="164" fontId="8" fillId="0" borderId="0" xfId="0" applyFont="1" applyFill="1" applyAlignment="1" applyProtection="1">
      <alignment horizontal="center"/>
      <protection locked="0"/>
    </xf>
    <xf numFmtId="164" fontId="8" fillId="0" borderId="0" xfId="0" applyFont="1" applyFill="1" applyAlignment="1" applyProtection="1">
      <alignment horizontal="center"/>
      <protection/>
    </xf>
    <xf numFmtId="164" fontId="10" fillId="0" borderId="0" xfId="21" applyFont="1" applyAlignment="1" applyProtection="1">
      <alignment horizontal="center" vertical="center"/>
      <protection locked="0"/>
    </xf>
    <xf numFmtId="164" fontId="10" fillId="0" borderId="0" xfId="21" applyFont="1" applyAlignment="1" applyProtection="1">
      <alignment horizontal="center" vertical="center"/>
      <protection/>
    </xf>
    <xf numFmtId="164" fontId="9" fillId="0" borderId="0" xfId="0" applyFont="1" applyFill="1" applyAlignment="1">
      <alignment horizontal="center" vertical="center"/>
    </xf>
    <xf numFmtId="164" fontId="9" fillId="0" borderId="0" xfId="0" applyFont="1" applyFill="1" applyAlignment="1">
      <alignment/>
    </xf>
    <xf numFmtId="164" fontId="11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1" fillId="0" borderId="0" xfId="21" applyFont="1" applyAlignment="1" applyProtection="1">
      <alignment horizontal="center"/>
      <protection locked="0"/>
    </xf>
    <xf numFmtId="164" fontId="1" fillId="0" borderId="0" xfId="0" applyFont="1" applyAlignment="1" applyProtection="1">
      <alignment/>
      <protection locked="0"/>
    </xf>
    <xf numFmtId="164" fontId="3" fillId="0" borderId="0" xfId="0" applyFont="1" applyAlignment="1">
      <alignment horizontal="center" vertical="center"/>
    </xf>
    <xf numFmtId="164" fontId="8" fillId="0" borderId="0" xfId="21" applyFont="1" applyAlignment="1" applyProtection="1">
      <alignment horizontal="center" vertical="center"/>
      <protection/>
    </xf>
    <xf numFmtId="164" fontId="8" fillId="0" borderId="0" xfId="21" applyFont="1" applyAlignment="1" applyProtection="1">
      <alignment horizontal="center" vertical="center"/>
      <protection locked="0"/>
    </xf>
    <xf numFmtId="164" fontId="1" fillId="0" borderId="0" xfId="21" applyFont="1" applyAlignment="1" applyProtection="1">
      <alignment vertical="center"/>
      <protection locked="0"/>
    </xf>
    <xf numFmtId="164" fontId="8" fillId="0" borderId="0" xfId="20" applyFont="1" applyFill="1" applyAlignment="1" applyProtection="1">
      <alignment horizontal="center"/>
      <protection/>
    </xf>
    <xf numFmtId="164" fontId="1" fillId="3" borderId="0" xfId="21" applyFont="1" applyFill="1" applyAlignment="1" applyProtection="1">
      <alignment horizontal="left" vertical="center"/>
      <protection locked="0"/>
    </xf>
    <xf numFmtId="164" fontId="8" fillId="0" borderId="0" xfId="0" applyFont="1" applyAlignment="1" applyProtection="1">
      <alignment horizontal="center" vertical="center"/>
      <protection/>
    </xf>
    <xf numFmtId="164" fontId="8" fillId="0" borderId="0" xfId="0" applyFont="1" applyAlignment="1" applyProtection="1">
      <alignment horizontal="center" vertical="center"/>
      <protection locked="0"/>
    </xf>
    <xf numFmtId="164" fontId="10" fillId="0" borderId="0" xfId="0" applyFont="1" applyAlignment="1" applyProtection="1">
      <alignment horizontal="center" vertical="center"/>
      <protection/>
    </xf>
    <xf numFmtId="164" fontId="11" fillId="0" borderId="0" xfId="0" applyFont="1" applyAlignment="1">
      <alignment horizontal="left" vertical="center"/>
    </xf>
    <xf numFmtId="164" fontId="8" fillId="0" borderId="0" xfId="20" applyFont="1" applyFill="1" applyAlignment="1" applyProtection="1">
      <alignment horizontal="center"/>
      <protection locked="0"/>
    </xf>
    <xf numFmtId="164" fontId="1" fillId="3" borderId="0" xfId="0" applyFont="1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Feuilles de Résultats Hiver Pistolet" xfId="21"/>
  </cellStyles>
  <dxfs count="1">
    <dxf>
      <font>
        <b val="0"/>
        <sz val="11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zoomScale="70" zoomScaleNormal="70" zoomScaleSheetLayoutView="100" workbookViewId="0" topLeftCell="A1">
      <selection activeCell="I19" sqref="I19"/>
    </sheetView>
  </sheetViews>
  <sheetFormatPr defaultColWidth="11.421875" defaultRowHeight="15"/>
  <cols>
    <col min="1" max="1" width="11.421875" style="1" customWidth="1"/>
    <col min="2" max="2" width="19.28125" style="1" customWidth="1"/>
    <col min="3" max="3" width="23.57421875" style="1" customWidth="1"/>
    <col min="4" max="15" width="11.421875" style="1" customWidth="1"/>
    <col min="16" max="16" width="19.28125" style="1" customWidth="1"/>
    <col min="17" max="17" width="16.28125" style="1" customWidth="1"/>
    <col min="18" max="18" width="14.28125" style="1" customWidth="1"/>
    <col min="19" max="19" width="15.8515625" style="1" customWidth="1"/>
    <col min="20" max="20" width="18.28125" style="1" customWidth="1"/>
    <col min="21" max="16384" width="11.421875" style="1" customWidth="1"/>
  </cols>
  <sheetData>
    <row r="1" spans="1:23" ht="12.75">
      <c r="A1" s="2" t="s">
        <v>0</v>
      </c>
      <c r="B1" s="3"/>
      <c r="C1" s="3" t="s">
        <v>1</v>
      </c>
      <c r="D1" s="3"/>
      <c r="E1" s="3"/>
      <c r="F1" s="3"/>
      <c r="G1" s="3"/>
      <c r="H1" s="3"/>
      <c r="I1" s="3"/>
      <c r="J1" s="3"/>
      <c r="K1" s="3"/>
      <c r="L1" s="4" t="s">
        <v>2</v>
      </c>
      <c r="M1" s="5"/>
      <c r="N1" s="2" t="s">
        <v>3</v>
      </c>
      <c r="O1" s="3"/>
      <c r="P1" s="3"/>
      <c r="Q1" s="3"/>
      <c r="R1" s="3"/>
      <c r="S1" s="3"/>
      <c r="T1" s="3"/>
      <c r="U1" s="3"/>
      <c r="V1" s="6"/>
      <c r="W1" s="6"/>
    </row>
    <row r="2" spans="1:23" ht="12.75">
      <c r="A2" s="7" t="s">
        <v>4</v>
      </c>
      <c r="B2" s="7" t="s">
        <v>5</v>
      </c>
      <c r="C2" s="7" t="s">
        <v>6</v>
      </c>
      <c r="D2" s="8" t="s">
        <v>7</v>
      </c>
      <c r="E2" s="9" t="s">
        <v>8</v>
      </c>
      <c r="F2" s="10" t="s">
        <v>9</v>
      </c>
      <c r="G2" s="11" t="s">
        <v>10</v>
      </c>
      <c r="H2" s="10" t="s">
        <v>11</v>
      </c>
      <c r="I2" s="11" t="s">
        <v>10</v>
      </c>
      <c r="J2" s="12" t="s">
        <v>12</v>
      </c>
      <c r="K2" s="12" t="s">
        <v>13</v>
      </c>
      <c r="L2" s="8" t="s">
        <v>14</v>
      </c>
      <c r="M2" s="13"/>
      <c r="N2" s="7" t="s">
        <v>15</v>
      </c>
      <c r="O2" s="7" t="s">
        <v>4</v>
      </c>
      <c r="P2" s="7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7" t="s">
        <v>12</v>
      </c>
    </row>
    <row r="3" spans="1:23" s="23" customFormat="1" ht="12.75">
      <c r="A3" s="14">
        <v>10</v>
      </c>
      <c r="B3" s="15" t="s">
        <v>23</v>
      </c>
      <c r="C3" s="16" t="s">
        <v>24</v>
      </c>
      <c r="D3" s="14">
        <v>1976</v>
      </c>
      <c r="E3" s="14">
        <v>96657519</v>
      </c>
      <c r="F3" s="14">
        <v>277</v>
      </c>
      <c r="G3" s="14">
        <v>1</v>
      </c>
      <c r="H3" s="14">
        <v>283</v>
      </c>
      <c r="I3" s="14">
        <v>1</v>
      </c>
      <c r="J3" s="17">
        <f>F3+H3</f>
        <v>560</v>
      </c>
      <c r="K3" s="18"/>
      <c r="L3" s="14">
        <v>3410028</v>
      </c>
      <c r="M3" s="14"/>
      <c r="N3" s="14"/>
      <c r="O3" s="14">
        <v>10</v>
      </c>
      <c r="P3" s="19" t="s">
        <v>23</v>
      </c>
      <c r="Q3" s="20" t="s">
        <v>25</v>
      </c>
      <c r="R3" s="20" t="s">
        <v>26</v>
      </c>
      <c r="S3" s="21" t="s">
        <v>27</v>
      </c>
      <c r="T3" s="14" t="s">
        <v>24</v>
      </c>
      <c r="U3" s="14">
        <v>824</v>
      </c>
      <c r="V3" s="14">
        <f>283+278+274</f>
        <v>835</v>
      </c>
      <c r="W3" s="22">
        <f>SUM(U3:V3)</f>
        <v>1659</v>
      </c>
    </row>
    <row r="4" spans="1:14" s="23" customFormat="1" ht="12.75">
      <c r="A4" s="20">
        <v>10</v>
      </c>
      <c r="B4" s="15" t="s">
        <v>23</v>
      </c>
      <c r="C4" s="21" t="s">
        <v>27</v>
      </c>
      <c r="D4" s="20">
        <v>1977</v>
      </c>
      <c r="E4" s="20">
        <v>96664194</v>
      </c>
      <c r="F4" s="24">
        <v>272</v>
      </c>
      <c r="G4" s="14">
        <v>1</v>
      </c>
      <c r="H4" s="20">
        <v>278</v>
      </c>
      <c r="I4" s="14">
        <v>1</v>
      </c>
      <c r="J4" s="17">
        <f>F4+H4</f>
        <v>550</v>
      </c>
      <c r="K4" s="18"/>
      <c r="L4" s="20">
        <v>82573899</v>
      </c>
      <c r="M4" s="14"/>
      <c r="N4" s="14"/>
    </row>
    <row r="5" spans="1:23" s="23" customFormat="1" ht="12.75">
      <c r="A5" s="14">
        <v>10</v>
      </c>
      <c r="B5" s="15" t="s">
        <v>23</v>
      </c>
      <c r="C5" s="21" t="s">
        <v>25</v>
      </c>
      <c r="D5" s="20">
        <v>1973</v>
      </c>
      <c r="E5" s="20">
        <v>96660331</v>
      </c>
      <c r="F5" s="24">
        <v>275</v>
      </c>
      <c r="G5" s="14">
        <v>1</v>
      </c>
      <c r="H5" s="20">
        <v>274</v>
      </c>
      <c r="I5" s="14">
        <v>1</v>
      </c>
      <c r="J5" s="17">
        <f>F5+H5</f>
        <v>549</v>
      </c>
      <c r="K5" s="18"/>
      <c r="L5" s="20">
        <v>2855458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25">
        <f>SUM(U5:V5)</f>
        <v>0</v>
      </c>
    </row>
    <row r="6" spans="1:23" s="23" customFormat="1" ht="12.75">
      <c r="A6" s="14">
        <v>8</v>
      </c>
      <c r="B6" s="16" t="s">
        <v>28</v>
      </c>
      <c r="C6" s="16" t="s">
        <v>29</v>
      </c>
      <c r="D6" s="14">
        <v>1964</v>
      </c>
      <c r="E6" s="14">
        <v>66734334</v>
      </c>
      <c r="F6" s="14">
        <v>266</v>
      </c>
      <c r="G6" s="14"/>
      <c r="H6" s="14">
        <v>268</v>
      </c>
      <c r="I6" s="14"/>
      <c r="J6" s="17">
        <f>F6+H6</f>
        <v>534</v>
      </c>
      <c r="K6" s="26"/>
      <c r="L6" s="14">
        <v>2855051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25">
        <f>SUM(U6:V6)</f>
        <v>0</v>
      </c>
    </row>
    <row r="7" spans="1:23" s="23" customFormat="1" ht="12.75">
      <c r="A7" s="14">
        <v>10</v>
      </c>
      <c r="B7" s="15" t="s">
        <v>23</v>
      </c>
      <c r="C7" s="21" t="s">
        <v>26</v>
      </c>
      <c r="D7" s="20">
        <v>1961</v>
      </c>
      <c r="E7" s="20">
        <v>59188268</v>
      </c>
      <c r="F7" s="24">
        <v>269</v>
      </c>
      <c r="G7" s="14">
        <v>1</v>
      </c>
      <c r="H7" s="20">
        <v>259</v>
      </c>
      <c r="I7" s="14">
        <v>1</v>
      </c>
      <c r="J7" s="17">
        <f>F7+H7</f>
        <v>528</v>
      </c>
      <c r="K7" s="18"/>
      <c r="L7" s="20">
        <v>2974510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25">
        <f>SUM(U7:V7)</f>
        <v>0</v>
      </c>
    </row>
  </sheetData>
  <sheetProtection selectLockedCells="1" selectUnlockedCells="1"/>
  <conditionalFormatting sqref="K4:K7 W3 W5:W7">
    <cfRule type="cellIs" priority="1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zoomScale="70" zoomScaleNormal="70" zoomScaleSheetLayoutView="100" workbookViewId="0" topLeftCell="A1">
      <selection activeCell="F24" sqref="F24"/>
    </sheetView>
  </sheetViews>
  <sheetFormatPr defaultColWidth="11.421875" defaultRowHeight="15"/>
  <cols>
    <col min="1" max="1" width="11.421875" style="1" customWidth="1"/>
    <col min="2" max="2" width="19.28125" style="1" customWidth="1"/>
    <col min="3" max="3" width="23.421875" style="1" customWidth="1"/>
    <col min="4" max="12" width="11.421875" style="1" customWidth="1"/>
    <col min="13" max="13" width="3.421875" style="1" customWidth="1"/>
    <col min="14" max="15" width="11.421875" style="1" customWidth="1"/>
    <col min="16" max="16" width="19.28125" style="1" customWidth="1"/>
    <col min="17" max="17" width="21.00390625" style="1" customWidth="1"/>
    <col min="18" max="19" width="18.8515625" style="1" customWidth="1"/>
    <col min="20" max="20" width="17.57421875" style="1" customWidth="1"/>
    <col min="21" max="21" width="10.421875" style="1" customWidth="1"/>
    <col min="22" max="16384" width="11.421875" style="1" customWidth="1"/>
  </cols>
  <sheetData>
    <row r="1" spans="1:23" ht="12.75">
      <c r="A1" s="2" t="s">
        <v>0</v>
      </c>
      <c r="B1" s="3"/>
      <c r="C1" s="3" t="s">
        <v>30</v>
      </c>
      <c r="D1" s="3"/>
      <c r="E1" s="3"/>
      <c r="F1" s="3"/>
      <c r="G1" s="3"/>
      <c r="H1" s="3"/>
      <c r="I1" s="3"/>
      <c r="J1" s="27"/>
      <c r="K1" s="27"/>
      <c r="L1" s="4" t="s">
        <v>2</v>
      </c>
      <c r="M1" s="5"/>
      <c r="N1" s="2" t="s">
        <v>31</v>
      </c>
      <c r="O1" s="3"/>
      <c r="P1" s="3"/>
      <c r="Q1" s="3"/>
      <c r="R1" s="3"/>
      <c r="S1" s="3"/>
      <c r="T1" s="3"/>
      <c r="U1" s="3"/>
      <c r="V1" s="6"/>
      <c r="W1" s="6"/>
    </row>
    <row r="2" spans="1:23" ht="12.75">
      <c r="A2" s="7" t="s">
        <v>4</v>
      </c>
      <c r="B2" s="7" t="s">
        <v>5</v>
      </c>
      <c r="C2" s="7" t="s">
        <v>6</v>
      </c>
      <c r="D2" s="8" t="s">
        <v>7</v>
      </c>
      <c r="E2" s="9" t="s">
        <v>8</v>
      </c>
      <c r="F2" s="10" t="s">
        <v>9</v>
      </c>
      <c r="G2" s="11" t="s">
        <v>10</v>
      </c>
      <c r="H2" s="10" t="s">
        <v>11</v>
      </c>
      <c r="I2" s="11" t="s">
        <v>10</v>
      </c>
      <c r="J2" s="12" t="s">
        <v>12</v>
      </c>
      <c r="K2" s="12" t="s">
        <v>13</v>
      </c>
      <c r="L2" s="8" t="s">
        <v>14</v>
      </c>
      <c r="M2" s="13"/>
      <c r="N2" s="7" t="s">
        <v>15</v>
      </c>
      <c r="O2" s="7" t="s">
        <v>4</v>
      </c>
      <c r="P2" s="7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7" t="s">
        <v>12</v>
      </c>
    </row>
    <row r="3" spans="1:23" s="23" customFormat="1" ht="12.75">
      <c r="A3" s="20">
        <v>10</v>
      </c>
      <c r="B3" s="19" t="s">
        <v>23</v>
      </c>
      <c r="C3" s="21" t="s">
        <v>32</v>
      </c>
      <c r="D3" s="20">
        <v>1963</v>
      </c>
      <c r="E3" s="20">
        <v>96667863</v>
      </c>
      <c r="F3" s="14">
        <v>266</v>
      </c>
      <c r="G3" s="14">
        <v>1</v>
      </c>
      <c r="H3" s="20">
        <v>275</v>
      </c>
      <c r="I3" s="14">
        <v>1</v>
      </c>
      <c r="J3" s="28">
        <f aca="true" t="shared" si="0" ref="J3:J13">SUM(F3+H3)</f>
        <v>541</v>
      </c>
      <c r="K3" s="18"/>
      <c r="L3" s="20">
        <v>82600457</v>
      </c>
      <c r="M3" s="14"/>
      <c r="N3" s="14"/>
      <c r="O3" s="14">
        <v>10</v>
      </c>
      <c r="P3" s="19" t="s">
        <v>23</v>
      </c>
      <c r="Q3" s="21" t="s">
        <v>32</v>
      </c>
      <c r="R3" s="16" t="s">
        <v>33</v>
      </c>
      <c r="S3" s="21" t="s">
        <v>34</v>
      </c>
      <c r="T3" s="21" t="s">
        <v>35</v>
      </c>
      <c r="U3" s="14">
        <v>802</v>
      </c>
      <c r="V3" s="14">
        <f>275+269+262</f>
        <v>806</v>
      </c>
      <c r="W3" s="22">
        <f>SUM(U3:V3)</f>
        <v>1608</v>
      </c>
    </row>
    <row r="4" spans="1:23" s="23" customFormat="1" ht="12.75">
      <c r="A4" s="14">
        <v>10</v>
      </c>
      <c r="B4" s="19" t="s">
        <v>36</v>
      </c>
      <c r="C4" s="16" t="s">
        <v>37</v>
      </c>
      <c r="D4" s="14">
        <v>1966</v>
      </c>
      <c r="E4" s="14">
        <v>96654738</v>
      </c>
      <c r="F4" s="14">
        <v>275</v>
      </c>
      <c r="G4" s="14">
        <v>1</v>
      </c>
      <c r="H4" s="14">
        <v>270</v>
      </c>
      <c r="I4" s="14">
        <v>1</v>
      </c>
      <c r="J4" s="28">
        <f t="shared" si="0"/>
        <v>545</v>
      </c>
      <c r="K4" s="18"/>
      <c r="L4" s="14">
        <v>3035554</v>
      </c>
      <c r="M4" s="14"/>
      <c r="N4" s="14"/>
      <c r="O4" s="14">
        <v>10</v>
      </c>
      <c r="P4" s="19" t="s">
        <v>36</v>
      </c>
      <c r="Q4" s="21" t="s">
        <v>38</v>
      </c>
      <c r="R4" s="21" t="s">
        <v>39</v>
      </c>
      <c r="S4" s="21" t="s">
        <v>40</v>
      </c>
      <c r="T4" s="16" t="s">
        <v>37</v>
      </c>
      <c r="U4" s="14">
        <v>795</v>
      </c>
      <c r="V4" s="14">
        <f>270+267+234</f>
        <v>771</v>
      </c>
      <c r="W4" s="22">
        <f>SUM(U4:V4)</f>
        <v>1566</v>
      </c>
    </row>
    <row r="5" spans="1:23" s="23" customFormat="1" ht="12.75">
      <c r="A5" s="14">
        <v>10</v>
      </c>
      <c r="B5" s="19" t="s">
        <v>23</v>
      </c>
      <c r="C5" s="16" t="s">
        <v>33</v>
      </c>
      <c r="D5" s="14">
        <v>1968</v>
      </c>
      <c r="E5" s="14">
        <v>96659478</v>
      </c>
      <c r="F5" s="14">
        <v>272</v>
      </c>
      <c r="G5" s="14">
        <v>1</v>
      </c>
      <c r="H5" s="14">
        <v>269</v>
      </c>
      <c r="I5" s="14">
        <v>1</v>
      </c>
      <c r="J5" s="28">
        <f t="shared" si="0"/>
        <v>541</v>
      </c>
      <c r="K5" s="18"/>
      <c r="L5" s="14">
        <v>3462388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22"/>
    </row>
    <row r="6" spans="1:23" s="23" customFormat="1" ht="12.75">
      <c r="A6" s="14">
        <v>8</v>
      </c>
      <c r="B6" s="16" t="s">
        <v>41</v>
      </c>
      <c r="C6" s="16" t="s">
        <v>42</v>
      </c>
      <c r="D6" s="14">
        <v>1970</v>
      </c>
      <c r="E6" s="14">
        <v>21572</v>
      </c>
      <c r="F6" s="14">
        <v>272</v>
      </c>
      <c r="G6" s="14"/>
      <c r="H6" s="29">
        <v>268</v>
      </c>
      <c r="I6" s="14"/>
      <c r="J6" s="28">
        <f t="shared" si="0"/>
        <v>540</v>
      </c>
      <c r="K6" s="26"/>
      <c r="L6" s="29">
        <v>756756</v>
      </c>
      <c r="M6" s="14">
        <v>92</v>
      </c>
      <c r="N6" s="14"/>
      <c r="O6" s="14"/>
      <c r="P6" s="14"/>
      <c r="Q6" s="14"/>
      <c r="R6" s="14"/>
      <c r="S6" s="14"/>
      <c r="T6" s="14"/>
      <c r="U6" s="14"/>
      <c r="V6" s="14"/>
      <c r="W6" s="22"/>
    </row>
    <row r="7" spans="1:23" s="23" customFormat="1" ht="12.75">
      <c r="A7" s="14">
        <v>8</v>
      </c>
      <c r="B7" s="16" t="s">
        <v>28</v>
      </c>
      <c r="C7" s="16" t="s">
        <v>43</v>
      </c>
      <c r="D7" s="14">
        <v>1962</v>
      </c>
      <c r="E7" s="14">
        <v>66737651</v>
      </c>
      <c r="F7" s="14">
        <v>261</v>
      </c>
      <c r="G7" s="14"/>
      <c r="H7" s="29">
        <v>268</v>
      </c>
      <c r="I7" s="14"/>
      <c r="J7" s="28">
        <f t="shared" si="0"/>
        <v>529</v>
      </c>
      <c r="K7" s="26"/>
      <c r="L7" s="29">
        <v>2547153</v>
      </c>
      <c r="M7" s="14">
        <v>88</v>
      </c>
      <c r="N7" s="14"/>
      <c r="O7" s="14"/>
      <c r="P7" s="14"/>
      <c r="Q7" s="14"/>
      <c r="R7" s="14"/>
      <c r="S7" s="14"/>
      <c r="T7" s="14"/>
      <c r="U7" s="14"/>
      <c r="V7" s="14"/>
      <c r="W7" s="22"/>
    </row>
    <row r="8" spans="1:23" ht="12.75">
      <c r="A8" s="20">
        <v>10</v>
      </c>
      <c r="B8" s="19" t="s">
        <v>36</v>
      </c>
      <c r="C8" s="21" t="s">
        <v>39</v>
      </c>
      <c r="D8" s="20">
        <v>1967</v>
      </c>
      <c r="E8" s="20">
        <v>65733040</v>
      </c>
      <c r="F8" s="14">
        <v>257</v>
      </c>
      <c r="G8" s="14">
        <v>1</v>
      </c>
      <c r="H8" s="20">
        <v>267</v>
      </c>
      <c r="I8" s="14">
        <v>1</v>
      </c>
      <c r="J8" s="28">
        <f t="shared" si="0"/>
        <v>524</v>
      </c>
      <c r="K8" s="18"/>
      <c r="L8" s="20">
        <v>2137147</v>
      </c>
      <c r="M8" s="14"/>
      <c r="N8" s="14"/>
      <c r="V8" s="14"/>
      <c r="W8" s="22"/>
    </row>
    <row r="9" spans="1:23" ht="12.75">
      <c r="A9" s="20">
        <v>10</v>
      </c>
      <c r="B9" s="19" t="s">
        <v>23</v>
      </c>
      <c r="C9" s="21" t="s">
        <v>34</v>
      </c>
      <c r="D9" s="20">
        <v>1964</v>
      </c>
      <c r="E9" s="20">
        <v>96661166</v>
      </c>
      <c r="F9" s="14">
        <v>264</v>
      </c>
      <c r="G9" s="14">
        <v>1</v>
      </c>
      <c r="H9" s="20">
        <v>262</v>
      </c>
      <c r="I9" s="14">
        <v>1</v>
      </c>
      <c r="J9" s="28">
        <f t="shared" si="0"/>
        <v>526</v>
      </c>
      <c r="K9" s="18"/>
      <c r="L9" s="20">
        <v>2725342</v>
      </c>
      <c r="M9" s="14">
        <v>93</v>
      </c>
      <c r="N9" s="14"/>
      <c r="V9" s="14"/>
      <c r="W9" s="22"/>
    </row>
    <row r="10" spans="1:23" ht="12.75">
      <c r="A10" s="14">
        <v>8</v>
      </c>
      <c r="B10" s="16" t="s">
        <v>44</v>
      </c>
      <c r="C10" s="16" t="s">
        <v>45</v>
      </c>
      <c r="D10" s="14">
        <v>1960</v>
      </c>
      <c r="E10" s="14">
        <v>66740113</v>
      </c>
      <c r="F10" s="30">
        <v>271</v>
      </c>
      <c r="G10" s="14"/>
      <c r="H10" s="29">
        <v>262</v>
      </c>
      <c r="I10" s="14"/>
      <c r="J10" s="28">
        <f t="shared" si="0"/>
        <v>533</v>
      </c>
      <c r="K10" s="18"/>
      <c r="L10" s="29">
        <v>82538065</v>
      </c>
      <c r="M10" s="14">
        <v>92</v>
      </c>
      <c r="N10" s="14"/>
      <c r="O10" s="14"/>
      <c r="P10" s="14"/>
      <c r="Q10" s="14"/>
      <c r="R10" s="14"/>
      <c r="S10" s="14"/>
      <c r="T10" s="14"/>
      <c r="U10" s="14"/>
      <c r="V10" s="23"/>
      <c r="W10" s="23"/>
    </row>
    <row r="11" spans="1:23" ht="12.75">
      <c r="A11" s="14">
        <v>10</v>
      </c>
      <c r="B11" s="19" t="s">
        <v>23</v>
      </c>
      <c r="C11" s="21" t="s">
        <v>35</v>
      </c>
      <c r="D11" s="20">
        <v>1957</v>
      </c>
      <c r="E11" s="20">
        <v>63117736</v>
      </c>
      <c r="F11" s="24">
        <v>247</v>
      </c>
      <c r="G11" s="14">
        <v>1</v>
      </c>
      <c r="H11" s="20">
        <v>261</v>
      </c>
      <c r="I11" s="14">
        <v>1</v>
      </c>
      <c r="J11" s="28">
        <f t="shared" si="0"/>
        <v>508</v>
      </c>
      <c r="K11" s="18"/>
      <c r="L11" s="20">
        <v>3014424</v>
      </c>
      <c r="M11" s="14">
        <v>87</v>
      </c>
      <c r="N11" s="14"/>
      <c r="O11" s="14"/>
      <c r="P11" s="14"/>
      <c r="Q11" s="14"/>
      <c r="R11" s="14"/>
      <c r="S11" s="14"/>
      <c r="T11" s="14"/>
      <c r="U11" s="14"/>
      <c r="V11" s="23"/>
      <c r="W11" s="23"/>
    </row>
    <row r="12" spans="1:23" ht="12.75">
      <c r="A12" s="14">
        <v>8</v>
      </c>
      <c r="B12" s="16" t="s">
        <v>44</v>
      </c>
      <c r="C12" s="16" t="s">
        <v>46</v>
      </c>
      <c r="D12" s="14">
        <v>1954</v>
      </c>
      <c r="E12" s="14">
        <v>53156768</v>
      </c>
      <c r="F12" s="30">
        <v>261</v>
      </c>
      <c r="G12" s="14"/>
      <c r="H12" s="29">
        <v>261</v>
      </c>
      <c r="I12" s="14"/>
      <c r="J12" s="28">
        <f t="shared" si="0"/>
        <v>522</v>
      </c>
      <c r="K12" s="18"/>
      <c r="L12" s="29">
        <v>835250</v>
      </c>
      <c r="M12" s="14">
        <v>85</v>
      </c>
      <c r="N12" s="14"/>
      <c r="O12" s="14"/>
      <c r="P12" s="14"/>
      <c r="Q12" s="14"/>
      <c r="R12" s="14"/>
      <c r="S12" s="14"/>
      <c r="T12" s="14"/>
      <c r="U12" s="14"/>
      <c r="V12" s="23"/>
      <c r="W12" s="23"/>
    </row>
    <row r="13" spans="1:23" ht="12.75">
      <c r="A13" s="14">
        <v>8</v>
      </c>
      <c r="B13" s="16" t="s">
        <v>47</v>
      </c>
      <c r="C13" s="16" t="s">
        <v>48</v>
      </c>
      <c r="D13" s="14">
        <v>1969</v>
      </c>
      <c r="E13" s="14">
        <v>47090839</v>
      </c>
      <c r="F13" s="14">
        <v>255</v>
      </c>
      <c r="G13" s="14"/>
      <c r="H13" s="14">
        <v>247</v>
      </c>
      <c r="I13" s="14"/>
      <c r="J13" s="28">
        <f t="shared" si="0"/>
        <v>502</v>
      </c>
      <c r="K13" s="18"/>
      <c r="L13" s="14">
        <v>2855281</v>
      </c>
      <c r="M13" s="14"/>
      <c r="N13" s="14"/>
      <c r="O13" s="14"/>
      <c r="P13" s="14"/>
      <c r="Q13" s="14"/>
      <c r="R13" s="14"/>
      <c r="S13" s="14"/>
      <c r="T13" s="14"/>
      <c r="U13" s="14"/>
      <c r="V13" s="23"/>
      <c r="W13" s="23"/>
    </row>
    <row r="14" spans="1:23" ht="12.75">
      <c r="A14" s="20">
        <v>10</v>
      </c>
      <c r="B14" s="19" t="s">
        <v>36</v>
      </c>
      <c r="C14" s="21" t="s">
        <v>38</v>
      </c>
      <c r="D14" s="20">
        <v>1952</v>
      </c>
      <c r="E14" s="24">
        <v>59101181</v>
      </c>
      <c r="F14" s="14">
        <v>249</v>
      </c>
      <c r="G14" s="14"/>
      <c r="H14" s="14">
        <v>234</v>
      </c>
      <c r="I14" s="14">
        <v>1</v>
      </c>
      <c r="J14" s="28">
        <f>F14+H14</f>
        <v>483</v>
      </c>
      <c r="K14" s="18"/>
      <c r="L14" s="24">
        <v>3035542</v>
      </c>
      <c r="M14" s="14">
        <v>74</v>
      </c>
      <c r="N14" s="14"/>
      <c r="O14" s="14"/>
      <c r="P14" s="14"/>
      <c r="Q14" s="14"/>
      <c r="R14" s="14"/>
      <c r="S14" s="14"/>
      <c r="T14" s="14"/>
      <c r="U14" s="14"/>
      <c r="V14" s="23"/>
      <c r="W14" s="23"/>
    </row>
    <row r="15" spans="1:23" ht="12.75">
      <c r="A15" s="14">
        <v>10</v>
      </c>
      <c r="B15" s="19" t="s">
        <v>36</v>
      </c>
      <c r="C15" s="21" t="s">
        <v>40</v>
      </c>
      <c r="D15" s="20">
        <v>1966</v>
      </c>
      <c r="E15" s="20">
        <v>96665918</v>
      </c>
      <c r="F15" s="14">
        <v>240</v>
      </c>
      <c r="G15" s="20">
        <v>1</v>
      </c>
      <c r="H15" s="20">
        <v>206</v>
      </c>
      <c r="I15" s="20">
        <v>1</v>
      </c>
      <c r="J15" s="28">
        <f>F15+H15</f>
        <v>446</v>
      </c>
      <c r="K15" s="18"/>
      <c r="L15" s="20">
        <v>82547195</v>
      </c>
      <c r="M15" s="14"/>
      <c r="N15" s="14"/>
      <c r="O15" s="14"/>
      <c r="P15" s="14"/>
      <c r="Q15" s="14"/>
      <c r="R15" s="14"/>
      <c r="S15" s="14"/>
      <c r="T15" s="14"/>
      <c r="U15" s="14"/>
      <c r="V15" s="23"/>
      <c r="W15" s="23"/>
    </row>
    <row r="16" spans="1:23" ht="12.75">
      <c r="A16" s="31">
        <v>10</v>
      </c>
      <c r="B16" s="32" t="s">
        <v>36</v>
      </c>
      <c r="C16" s="33" t="s">
        <v>49</v>
      </c>
      <c r="D16" s="34">
        <v>1957</v>
      </c>
      <c r="E16" s="34">
        <v>63117729</v>
      </c>
      <c r="F16" s="24">
        <v>248</v>
      </c>
      <c r="G16" s="14">
        <v>1</v>
      </c>
      <c r="H16" s="20">
        <v>0</v>
      </c>
      <c r="I16" s="14"/>
      <c r="J16" s="28">
        <f>SUM(F16+H16)</f>
        <v>248</v>
      </c>
      <c r="K16" s="18"/>
      <c r="L16" s="20">
        <v>3172085</v>
      </c>
      <c r="M16" s="14"/>
      <c r="N16" s="14"/>
      <c r="O16" s="14"/>
      <c r="P16" s="14"/>
      <c r="Q16" s="14"/>
      <c r="R16" s="14"/>
      <c r="S16" s="14"/>
      <c r="T16" s="14"/>
      <c r="U16" s="14"/>
      <c r="V16" s="23"/>
      <c r="W16" s="23"/>
    </row>
    <row r="17" spans="1:13" ht="12.75">
      <c r="A17" s="31">
        <v>10</v>
      </c>
      <c r="B17" s="32" t="s">
        <v>36</v>
      </c>
      <c r="C17" s="33" t="s">
        <v>50</v>
      </c>
      <c r="D17" s="34">
        <v>1965</v>
      </c>
      <c r="E17" s="34">
        <v>96658457</v>
      </c>
      <c r="F17" s="14">
        <v>263</v>
      </c>
      <c r="G17" s="14">
        <v>1</v>
      </c>
      <c r="H17" s="14">
        <v>0</v>
      </c>
      <c r="I17" s="14"/>
      <c r="J17" s="28">
        <f>SUM(F17+H17)</f>
        <v>263</v>
      </c>
      <c r="K17" s="18"/>
      <c r="L17" s="20">
        <v>3462335</v>
      </c>
      <c r="M17" s="14"/>
    </row>
    <row r="18" spans="1:11" ht="12.75">
      <c r="A18" s="14"/>
      <c r="B18" s="16"/>
      <c r="C18" s="16"/>
      <c r="D18" s="14"/>
      <c r="E18" s="14"/>
      <c r="F18" s="14"/>
      <c r="G18" s="14"/>
      <c r="H18" s="14"/>
      <c r="I18" s="14"/>
      <c r="J18" s="28">
        <f>SUM(F18+H18)</f>
        <v>0</v>
      </c>
      <c r="K18" s="18"/>
    </row>
  </sheetData>
  <sheetProtection selectLockedCells="1" selectUnlockedCells="1"/>
  <conditionalFormatting sqref="K6:K7 W3:W9">
    <cfRule type="cellIs" priority="1" dxfId="0" operator="equal" stopIfTrue="1">
      <formula>0</formula>
    </cfRule>
  </conditionalFormatting>
  <conditionalFormatting sqref="J3:J18 K8:K15 K18">
    <cfRule type="cellIs" priority="2" dxfId="0" operator="equal" stopIfTrue="1">
      <formula>0</formula>
    </cfRule>
  </conditionalFormatting>
  <conditionalFormatting sqref="K16">
    <cfRule type="cellIs" priority="3" dxfId="0" operator="equal" stopIfTrue="1">
      <formula>0</formula>
    </cfRule>
  </conditionalFormatting>
  <conditionalFormatting sqref="K17">
    <cfRule type="cellIs" priority="4" dxfId="0" operator="equal" stopIfTrue="1">
      <formula>0</formula>
    </cfRule>
  </conditionalFormatting>
  <printOptions/>
  <pageMargins left="0.7" right="0.7" top="0.75" bottom="0.75" header="0.5118055555555555" footer="0.5118055555555555"/>
  <pageSetup fitToHeight="2" fitToWidth="1" horizontalDpi="300" verticalDpi="300" orientation="landscape" paperSize="9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zoomScale="70" zoomScaleNormal="70" zoomScaleSheetLayoutView="100" workbookViewId="0" topLeftCell="A1">
      <selection activeCell="H33" sqref="H33"/>
    </sheetView>
  </sheetViews>
  <sheetFormatPr defaultColWidth="11.421875" defaultRowHeight="15"/>
  <cols>
    <col min="1" max="1" width="11.140625" style="1" customWidth="1"/>
    <col min="2" max="2" width="19.28125" style="1" customWidth="1"/>
    <col min="3" max="3" width="23.28125" style="1" customWidth="1"/>
    <col min="4" max="12" width="11.421875" style="1" customWidth="1"/>
    <col min="13" max="13" width="3.140625" style="1" customWidth="1"/>
    <col min="14" max="15" width="11.421875" style="1" customWidth="1"/>
    <col min="16" max="16" width="20.421875" style="1" customWidth="1"/>
    <col min="17" max="18" width="20.7109375" style="1" customWidth="1"/>
    <col min="19" max="19" width="23.00390625" style="1" customWidth="1"/>
    <col min="20" max="20" width="20.7109375" style="1" customWidth="1"/>
    <col min="21" max="16384" width="11.421875" style="1" customWidth="1"/>
  </cols>
  <sheetData>
    <row r="1" spans="1:23" ht="12.75">
      <c r="A1" s="2" t="s">
        <v>0</v>
      </c>
      <c r="B1" s="3"/>
      <c r="C1" s="3" t="s">
        <v>51</v>
      </c>
      <c r="D1" s="3"/>
      <c r="E1" s="3"/>
      <c r="F1" s="3"/>
      <c r="G1" s="3"/>
      <c r="H1" s="3"/>
      <c r="I1" s="3"/>
      <c r="J1" s="27"/>
      <c r="K1" s="27"/>
      <c r="L1" s="4" t="s">
        <v>2</v>
      </c>
      <c r="M1" s="5"/>
      <c r="N1" s="2" t="s">
        <v>52</v>
      </c>
      <c r="O1" s="3"/>
      <c r="P1" s="3"/>
      <c r="Q1" s="3"/>
      <c r="R1" s="3"/>
      <c r="S1" s="3"/>
      <c r="T1" s="3"/>
      <c r="U1" s="3"/>
      <c r="V1" s="6"/>
      <c r="W1" s="6"/>
    </row>
    <row r="2" spans="1:23" ht="12.75">
      <c r="A2" s="7" t="s">
        <v>4</v>
      </c>
      <c r="B2" s="7" t="s">
        <v>5</v>
      </c>
      <c r="C2" s="7" t="s">
        <v>6</v>
      </c>
      <c r="D2" s="8" t="s">
        <v>7</v>
      </c>
      <c r="E2" s="9" t="s">
        <v>8</v>
      </c>
      <c r="F2" s="10" t="s">
        <v>9</v>
      </c>
      <c r="G2" s="11" t="s">
        <v>10</v>
      </c>
      <c r="H2" s="10" t="s">
        <v>11</v>
      </c>
      <c r="I2" s="11" t="s">
        <v>10</v>
      </c>
      <c r="J2" s="12" t="s">
        <v>12</v>
      </c>
      <c r="K2" s="12" t="s">
        <v>13</v>
      </c>
      <c r="L2" s="8" t="s">
        <v>14</v>
      </c>
      <c r="M2" s="13"/>
      <c r="N2" s="7" t="s">
        <v>15</v>
      </c>
      <c r="O2" s="7" t="s">
        <v>4</v>
      </c>
      <c r="P2" s="7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7" t="s">
        <v>12</v>
      </c>
    </row>
    <row r="3" spans="1:23" s="23" customFormat="1" ht="12.75">
      <c r="A3" s="14">
        <v>8</v>
      </c>
      <c r="B3" s="35" t="s">
        <v>41</v>
      </c>
      <c r="C3" s="35" t="s">
        <v>53</v>
      </c>
      <c r="D3" s="29">
        <v>1953</v>
      </c>
      <c r="E3" s="29">
        <v>65202546</v>
      </c>
      <c r="F3" s="14">
        <v>259</v>
      </c>
      <c r="G3" s="14">
        <v>2</v>
      </c>
      <c r="H3" s="14">
        <v>271</v>
      </c>
      <c r="I3" s="14">
        <v>2</v>
      </c>
      <c r="J3" s="17">
        <f aca="true" t="shared" si="0" ref="J3:J21">F3+H3</f>
        <v>530</v>
      </c>
      <c r="K3" s="26"/>
      <c r="L3" s="29">
        <v>2766238</v>
      </c>
      <c r="M3" s="14"/>
      <c r="N3" s="14"/>
      <c r="O3" s="14">
        <v>10</v>
      </c>
      <c r="P3" s="15" t="s">
        <v>23</v>
      </c>
      <c r="Q3" s="21" t="s">
        <v>54</v>
      </c>
      <c r="R3" s="21" t="s">
        <v>55</v>
      </c>
      <c r="S3" s="21" t="s">
        <v>56</v>
      </c>
      <c r="T3" s="15" t="s">
        <v>57</v>
      </c>
      <c r="U3" s="14">
        <v>802</v>
      </c>
      <c r="V3" s="14">
        <f>259+246+237</f>
        <v>742</v>
      </c>
      <c r="W3" s="25">
        <f>SUM(U3:V3)</f>
        <v>1544</v>
      </c>
    </row>
    <row r="4" spans="1:23" s="23" customFormat="1" ht="12.75">
      <c r="A4" s="14">
        <v>8</v>
      </c>
      <c r="B4" s="35" t="s">
        <v>58</v>
      </c>
      <c r="C4" s="35" t="s">
        <v>59</v>
      </c>
      <c r="D4" s="29">
        <v>1977</v>
      </c>
      <c r="E4" s="29">
        <v>66740058</v>
      </c>
      <c r="F4" s="14">
        <v>265</v>
      </c>
      <c r="G4" s="14"/>
      <c r="H4" s="29">
        <v>262</v>
      </c>
      <c r="I4" s="29"/>
      <c r="J4" s="17">
        <f t="shared" si="0"/>
        <v>527</v>
      </c>
      <c r="K4" s="26"/>
      <c r="L4" s="29">
        <v>82484389</v>
      </c>
      <c r="M4" s="14"/>
      <c r="N4" s="14"/>
      <c r="O4" s="14">
        <v>8</v>
      </c>
      <c r="P4" s="16" t="s">
        <v>60</v>
      </c>
      <c r="Q4" s="16" t="s">
        <v>61</v>
      </c>
      <c r="R4" s="16" t="s">
        <v>53</v>
      </c>
      <c r="S4" s="16" t="s">
        <v>62</v>
      </c>
      <c r="T4" s="16"/>
      <c r="U4" s="14">
        <v>685</v>
      </c>
      <c r="V4" s="14">
        <f>271+241+211</f>
        <v>723</v>
      </c>
      <c r="W4" s="25">
        <f>SUM(U4:V4)</f>
        <v>1408</v>
      </c>
    </row>
    <row r="5" spans="1:23" s="23" customFormat="1" ht="12.75">
      <c r="A5" s="14">
        <v>10</v>
      </c>
      <c r="B5" s="19" t="s">
        <v>23</v>
      </c>
      <c r="C5" s="15" t="s">
        <v>57</v>
      </c>
      <c r="D5" s="36">
        <v>2000</v>
      </c>
      <c r="E5" s="36">
        <v>96662001</v>
      </c>
      <c r="F5" s="24">
        <v>258</v>
      </c>
      <c r="G5" s="14">
        <v>1</v>
      </c>
      <c r="H5" s="14">
        <v>259</v>
      </c>
      <c r="I5" s="14">
        <v>1</v>
      </c>
      <c r="J5" s="17">
        <f t="shared" si="0"/>
        <v>517</v>
      </c>
      <c r="K5" s="18"/>
      <c r="L5" s="36">
        <v>82453713</v>
      </c>
      <c r="M5" s="14">
        <v>90</v>
      </c>
      <c r="N5" s="14"/>
      <c r="O5" s="14">
        <v>8</v>
      </c>
      <c r="P5" s="16" t="s">
        <v>63</v>
      </c>
      <c r="Q5" s="16" t="s">
        <v>64</v>
      </c>
      <c r="R5" s="16" t="s">
        <v>65</v>
      </c>
      <c r="S5" s="16" t="s">
        <v>66</v>
      </c>
      <c r="T5" s="16" t="s">
        <v>67</v>
      </c>
      <c r="U5" s="14">
        <v>740</v>
      </c>
      <c r="V5" s="14">
        <f>259+225+223</f>
        <v>707</v>
      </c>
      <c r="W5" s="25">
        <f>SUM(U5:V5)</f>
        <v>1447</v>
      </c>
    </row>
    <row r="6" spans="1:23" s="23" customFormat="1" ht="12.75">
      <c r="A6" s="14">
        <v>52</v>
      </c>
      <c r="B6" s="21" t="s">
        <v>68</v>
      </c>
      <c r="C6" s="21" t="s">
        <v>69</v>
      </c>
      <c r="D6" s="20">
        <v>1983</v>
      </c>
      <c r="E6" s="20">
        <v>66645137</v>
      </c>
      <c r="F6" s="14">
        <v>273</v>
      </c>
      <c r="G6" s="20"/>
      <c r="H6" s="20">
        <v>259</v>
      </c>
      <c r="I6" s="20"/>
      <c r="J6" s="17">
        <f t="shared" si="0"/>
        <v>532</v>
      </c>
      <c r="K6" s="18"/>
      <c r="L6" s="20"/>
      <c r="M6" s="37">
        <v>87</v>
      </c>
      <c r="N6" s="14"/>
      <c r="O6" s="14">
        <v>10</v>
      </c>
      <c r="P6" s="15" t="s">
        <v>36</v>
      </c>
      <c r="Q6" s="21" t="s">
        <v>70</v>
      </c>
      <c r="R6" s="15"/>
      <c r="T6" s="21"/>
      <c r="U6" s="14">
        <v>795</v>
      </c>
      <c r="V6" s="14">
        <v>244</v>
      </c>
      <c r="W6" s="25">
        <f>SUM(U6:V6)</f>
        <v>1039</v>
      </c>
    </row>
    <row r="7" spans="1:23" s="23" customFormat="1" ht="12.75">
      <c r="A7" s="14">
        <v>8</v>
      </c>
      <c r="B7" s="35" t="s">
        <v>41</v>
      </c>
      <c r="C7" s="35" t="s">
        <v>66</v>
      </c>
      <c r="D7" s="29">
        <v>1968</v>
      </c>
      <c r="E7" s="29">
        <v>66735026</v>
      </c>
      <c r="F7" s="14">
        <v>237</v>
      </c>
      <c r="G7" s="14">
        <v>1</v>
      </c>
      <c r="H7" s="29">
        <v>259</v>
      </c>
      <c r="I7" s="29">
        <v>1</v>
      </c>
      <c r="J7" s="17">
        <f t="shared" si="0"/>
        <v>496</v>
      </c>
      <c r="K7" s="26"/>
      <c r="L7" s="29">
        <v>3337094</v>
      </c>
      <c r="M7" s="14">
        <v>81</v>
      </c>
      <c r="N7" s="14"/>
      <c r="O7" s="14"/>
      <c r="P7" s="14"/>
      <c r="Q7" s="14"/>
      <c r="R7" s="14"/>
      <c r="S7" s="14"/>
      <c r="T7" s="14"/>
      <c r="U7" s="14"/>
      <c r="V7" s="14"/>
      <c r="W7" s="25">
        <f aca="true" t="shared" si="1" ref="W7:W12">SUM(U7:V7)</f>
        <v>0</v>
      </c>
    </row>
    <row r="8" spans="1:23" s="23" customFormat="1" ht="12.75">
      <c r="A8" s="14">
        <v>10</v>
      </c>
      <c r="B8" s="19" t="s">
        <v>23</v>
      </c>
      <c r="C8" s="21" t="s">
        <v>55</v>
      </c>
      <c r="D8" s="20">
        <v>1964</v>
      </c>
      <c r="E8" s="20">
        <v>40170663</v>
      </c>
      <c r="F8" s="14">
        <v>254</v>
      </c>
      <c r="G8" s="14">
        <v>1</v>
      </c>
      <c r="H8" s="24">
        <v>246</v>
      </c>
      <c r="I8" s="14">
        <v>1</v>
      </c>
      <c r="J8" s="17">
        <f t="shared" si="0"/>
        <v>500</v>
      </c>
      <c r="K8" s="18"/>
      <c r="L8" s="20">
        <v>82600456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25">
        <f>SUM(U8:V8)</f>
        <v>0</v>
      </c>
    </row>
    <row r="9" spans="1:23" s="23" customFormat="1" ht="12.75">
      <c r="A9" s="20">
        <v>10</v>
      </c>
      <c r="B9" s="19" t="s">
        <v>36</v>
      </c>
      <c r="C9" s="21" t="s">
        <v>70</v>
      </c>
      <c r="D9" s="20">
        <v>1969</v>
      </c>
      <c r="E9" s="20">
        <v>61007053</v>
      </c>
      <c r="F9" s="14">
        <v>246</v>
      </c>
      <c r="G9" s="20">
        <v>1</v>
      </c>
      <c r="H9" s="20">
        <v>244</v>
      </c>
      <c r="I9" s="20">
        <v>1</v>
      </c>
      <c r="J9" s="17">
        <f t="shared" si="0"/>
        <v>490</v>
      </c>
      <c r="K9" s="18"/>
      <c r="L9" s="20">
        <v>1077928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25">
        <f t="shared" si="1"/>
        <v>0</v>
      </c>
    </row>
    <row r="10" spans="1:23" s="23" customFormat="1" ht="12.75">
      <c r="A10" s="14">
        <v>8</v>
      </c>
      <c r="B10" s="35" t="s">
        <v>41</v>
      </c>
      <c r="C10" s="35" t="s">
        <v>61</v>
      </c>
      <c r="D10" s="29">
        <v>1945</v>
      </c>
      <c r="E10" s="29">
        <v>20022743</v>
      </c>
      <c r="F10" s="14">
        <v>202</v>
      </c>
      <c r="G10" s="14">
        <v>2</v>
      </c>
      <c r="H10" s="29">
        <v>241</v>
      </c>
      <c r="I10" s="14">
        <v>2</v>
      </c>
      <c r="J10" s="17">
        <f t="shared" si="0"/>
        <v>443</v>
      </c>
      <c r="K10" s="26"/>
      <c r="L10" s="29">
        <v>207504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25">
        <f t="shared" si="1"/>
        <v>0</v>
      </c>
    </row>
    <row r="11" spans="1:23" s="23" customFormat="1" ht="12.75">
      <c r="A11" s="20">
        <v>10</v>
      </c>
      <c r="B11" s="19" t="s">
        <v>23</v>
      </c>
      <c r="C11" s="21" t="s">
        <v>54</v>
      </c>
      <c r="D11" s="20">
        <v>1954</v>
      </c>
      <c r="E11" s="20">
        <v>65015780</v>
      </c>
      <c r="F11" s="14">
        <v>267</v>
      </c>
      <c r="G11" s="20">
        <v>1</v>
      </c>
      <c r="H11" s="20">
        <v>237</v>
      </c>
      <c r="I11" s="20">
        <v>1</v>
      </c>
      <c r="J11" s="17">
        <f t="shared" si="0"/>
        <v>504</v>
      </c>
      <c r="K11" s="18"/>
      <c r="L11" s="20">
        <v>1023986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25">
        <f t="shared" si="1"/>
        <v>0</v>
      </c>
    </row>
    <row r="12" spans="1:23" s="23" customFormat="1" ht="12.75">
      <c r="A12" s="14">
        <v>10</v>
      </c>
      <c r="B12" s="19" t="s">
        <v>23</v>
      </c>
      <c r="C12" s="21" t="s">
        <v>56</v>
      </c>
      <c r="D12" s="36">
        <v>1952</v>
      </c>
      <c r="E12" s="36">
        <v>96657517</v>
      </c>
      <c r="F12" s="24">
        <v>258</v>
      </c>
      <c r="G12" s="14">
        <v>1</v>
      </c>
      <c r="H12" s="20">
        <v>234</v>
      </c>
      <c r="I12" s="14">
        <v>1</v>
      </c>
      <c r="J12" s="17">
        <f t="shared" si="0"/>
        <v>492</v>
      </c>
      <c r="K12" s="18"/>
      <c r="L12" s="36">
        <v>387407</v>
      </c>
      <c r="M12" s="14">
        <v>82</v>
      </c>
      <c r="N12" s="14"/>
      <c r="O12" s="14"/>
      <c r="P12" s="14"/>
      <c r="Q12" s="14"/>
      <c r="R12" s="14"/>
      <c r="S12" s="14"/>
      <c r="T12" s="14"/>
      <c r="U12" s="14"/>
      <c r="V12" s="14"/>
      <c r="W12" s="25">
        <f t="shared" si="1"/>
        <v>0</v>
      </c>
    </row>
    <row r="13" spans="1:14" s="23" customFormat="1" ht="12.75">
      <c r="A13" s="14">
        <v>8</v>
      </c>
      <c r="B13" s="35" t="s">
        <v>41</v>
      </c>
      <c r="C13" s="35" t="s">
        <v>64</v>
      </c>
      <c r="D13" s="29">
        <v>1965</v>
      </c>
      <c r="E13" s="29">
        <v>66740639</v>
      </c>
      <c r="F13" s="14">
        <v>222</v>
      </c>
      <c r="G13" s="14">
        <v>1</v>
      </c>
      <c r="H13" s="29">
        <v>225</v>
      </c>
      <c r="I13" s="29">
        <v>1</v>
      </c>
      <c r="J13" s="17">
        <f t="shared" si="0"/>
        <v>447</v>
      </c>
      <c r="K13" s="18"/>
      <c r="L13" s="29">
        <v>82610283</v>
      </c>
      <c r="M13" s="14"/>
      <c r="N13" s="14"/>
    </row>
    <row r="14" spans="1:14" s="23" customFormat="1" ht="12.75">
      <c r="A14" s="14">
        <v>8</v>
      </c>
      <c r="B14" s="35" t="s">
        <v>71</v>
      </c>
      <c r="C14" s="35" t="s">
        <v>72</v>
      </c>
      <c r="D14" s="29">
        <v>1970</v>
      </c>
      <c r="E14" s="29">
        <v>66735989</v>
      </c>
      <c r="F14" s="14">
        <v>229</v>
      </c>
      <c r="G14" s="14"/>
      <c r="H14" s="14">
        <v>224</v>
      </c>
      <c r="I14" s="14"/>
      <c r="J14" s="17">
        <f t="shared" si="0"/>
        <v>453</v>
      </c>
      <c r="K14" s="18"/>
      <c r="L14" s="29">
        <v>82513199</v>
      </c>
      <c r="M14" s="14"/>
      <c r="N14" s="14"/>
    </row>
    <row r="15" spans="1:23" s="23" customFormat="1" ht="12.75">
      <c r="A15" s="14">
        <v>8</v>
      </c>
      <c r="B15" s="35" t="s">
        <v>41</v>
      </c>
      <c r="C15" s="35" t="s">
        <v>67</v>
      </c>
      <c r="D15" s="29">
        <v>1971</v>
      </c>
      <c r="E15" s="29">
        <v>66742300</v>
      </c>
      <c r="F15" s="14">
        <v>246</v>
      </c>
      <c r="G15" s="14">
        <v>1</v>
      </c>
      <c r="H15" s="14">
        <v>223</v>
      </c>
      <c r="I15" s="14">
        <v>1</v>
      </c>
      <c r="J15" s="17">
        <f t="shared" si="0"/>
        <v>469</v>
      </c>
      <c r="K15" s="18"/>
      <c r="L15" s="29">
        <v>8689739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25">
        <f aca="true" t="shared" si="2" ref="W15:W23">SUM(U15:V15)</f>
        <v>0</v>
      </c>
    </row>
    <row r="16" spans="1:23" s="23" customFormat="1" ht="12.75">
      <c r="A16" s="14">
        <v>8</v>
      </c>
      <c r="B16" s="35" t="s">
        <v>41</v>
      </c>
      <c r="C16" s="35" t="s">
        <v>65</v>
      </c>
      <c r="D16" s="29">
        <v>1972</v>
      </c>
      <c r="E16" s="29">
        <v>66740640</v>
      </c>
      <c r="F16" s="14">
        <v>257</v>
      </c>
      <c r="G16" s="14">
        <v>1</v>
      </c>
      <c r="H16" s="29">
        <v>212</v>
      </c>
      <c r="I16" s="29">
        <v>1</v>
      </c>
      <c r="J16" s="17">
        <f t="shared" si="0"/>
        <v>469</v>
      </c>
      <c r="K16" s="18"/>
      <c r="L16" s="29">
        <v>82644837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25">
        <f t="shared" si="2"/>
        <v>0</v>
      </c>
    </row>
    <row r="17" spans="1:23" s="23" customFormat="1" ht="12.75">
      <c r="A17" s="14">
        <v>8</v>
      </c>
      <c r="B17" s="35" t="s">
        <v>41</v>
      </c>
      <c r="C17" s="35" t="s">
        <v>62</v>
      </c>
      <c r="D17" s="29">
        <v>1958</v>
      </c>
      <c r="E17" s="29">
        <v>66710641</v>
      </c>
      <c r="F17" s="14">
        <v>224</v>
      </c>
      <c r="G17" s="14">
        <v>2</v>
      </c>
      <c r="H17" s="29">
        <v>211</v>
      </c>
      <c r="I17" s="29">
        <v>2</v>
      </c>
      <c r="J17" s="17">
        <f t="shared" si="0"/>
        <v>435</v>
      </c>
      <c r="K17" s="18"/>
      <c r="L17" s="29">
        <v>82612770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25">
        <f t="shared" si="2"/>
        <v>0</v>
      </c>
    </row>
    <row r="18" spans="1:23" s="23" customFormat="1" ht="12.75">
      <c r="A18" s="20">
        <v>10</v>
      </c>
      <c r="B18" s="19" t="s">
        <v>23</v>
      </c>
      <c r="C18" s="21" t="s">
        <v>73</v>
      </c>
      <c r="D18" s="20">
        <v>1966</v>
      </c>
      <c r="E18" s="20">
        <v>96665949</v>
      </c>
      <c r="F18" s="14">
        <v>218</v>
      </c>
      <c r="G18" s="20"/>
      <c r="H18" s="20">
        <v>137</v>
      </c>
      <c r="I18" s="20"/>
      <c r="J18" s="17">
        <f t="shared" si="0"/>
        <v>355</v>
      </c>
      <c r="K18" s="18"/>
      <c r="L18" s="20">
        <v>82582282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25">
        <f t="shared" si="2"/>
        <v>0</v>
      </c>
    </row>
    <row r="19" spans="1:23" s="23" customFormat="1" ht="12.75">
      <c r="A19" s="14">
        <v>8</v>
      </c>
      <c r="B19" s="35" t="s">
        <v>28</v>
      </c>
      <c r="C19" s="35" t="s">
        <v>74</v>
      </c>
      <c r="D19" s="29">
        <v>1977</v>
      </c>
      <c r="E19" s="29">
        <v>66742311</v>
      </c>
      <c r="F19" s="14">
        <v>207</v>
      </c>
      <c r="G19" s="14"/>
      <c r="H19" s="30">
        <v>0</v>
      </c>
      <c r="I19" s="14"/>
      <c r="J19" s="17">
        <f t="shared" si="0"/>
        <v>207</v>
      </c>
      <c r="K19" s="18"/>
      <c r="L19" s="29">
        <v>82627173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25">
        <f t="shared" si="2"/>
        <v>0</v>
      </c>
    </row>
    <row r="20" spans="1:23" s="23" customFormat="1" ht="12.75">
      <c r="A20" s="31">
        <v>10</v>
      </c>
      <c r="B20" s="32" t="s">
        <v>36</v>
      </c>
      <c r="C20" s="33" t="s">
        <v>75</v>
      </c>
      <c r="D20" s="34">
        <v>1950</v>
      </c>
      <c r="E20" s="34">
        <v>65733048</v>
      </c>
      <c r="F20" s="14">
        <v>257</v>
      </c>
      <c r="G20" s="20">
        <v>1</v>
      </c>
      <c r="H20" s="20">
        <v>0</v>
      </c>
      <c r="I20" s="20">
        <v>1</v>
      </c>
      <c r="J20" s="17">
        <f t="shared" si="0"/>
        <v>257</v>
      </c>
      <c r="K20" s="18"/>
      <c r="L20" s="20">
        <v>1069017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25">
        <f t="shared" si="2"/>
        <v>0</v>
      </c>
    </row>
    <row r="21" spans="1:23" s="23" customFormat="1" ht="12.75">
      <c r="A21" s="34">
        <v>10</v>
      </c>
      <c r="B21" s="32" t="s">
        <v>36</v>
      </c>
      <c r="C21" s="38" t="s">
        <v>76</v>
      </c>
      <c r="D21" s="39">
        <v>1971</v>
      </c>
      <c r="E21" s="39">
        <v>96668011</v>
      </c>
      <c r="F21" s="24">
        <v>268</v>
      </c>
      <c r="G21" s="14">
        <v>1</v>
      </c>
      <c r="H21" s="14">
        <v>0</v>
      </c>
      <c r="I21" s="14"/>
      <c r="J21" s="17">
        <f t="shared" si="0"/>
        <v>268</v>
      </c>
      <c r="K21" s="18"/>
      <c r="L21" s="36">
        <v>82618105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25">
        <f t="shared" si="2"/>
        <v>0</v>
      </c>
    </row>
    <row r="22" spans="1:23" ht="12.75">
      <c r="A22" s="40"/>
      <c r="B22" s="40"/>
      <c r="C22" s="40"/>
      <c r="D22" s="24"/>
      <c r="E22" s="24"/>
      <c r="F22" s="41"/>
      <c r="G22" s="24"/>
      <c r="H22" s="42"/>
      <c r="I22" s="24"/>
      <c r="J22" s="43"/>
      <c r="K22" s="42"/>
      <c r="L22" s="20"/>
      <c r="M22" s="37"/>
      <c r="N22" s="44"/>
      <c r="O22" s="44"/>
      <c r="P22" s="44"/>
      <c r="Q22" s="44"/>
      <c r="R22" s="44"/>
      <c r="S22" s="44"/>
      <c r="T22" s="44"/>
      <c r="U22" s="44"/>
      <c r="V22" s="44"/>
      <c r="W22" s="45">
        <f t="shared" si="2"/>
        <v>0</v>
      </c>
    </row>
    <row r="23" spans="1:23" ht="12.75">
      <c r="A23" s="46"/>
      <c r="B23" s="47"/>
      <c r="C23" s="47"/>
      <c r="D23" s="47"/>
      <c r="E23" s="47"/>
      <c r="F23" s="47"/>
      <c r="G23" s="47"/>
      <c r="H23" s="47"/>
      <c r="I23" s="47"/>
      <c r="J23" s="43"/>
      <c r="K23" s="48"/>
      <c r="N23" s="44"/>
      <c r="O23" s="44"/>
      <c r="P23" s="44"/>
      <c r="Q23" s="44"/>
      <c r="R23" s="44"/>
      <c r="S23" s="44"/>
      <c r="T23" s="44"/>
      <c r="U23" s="44"/>
      <c r="V23" s="44"/>
      <c r="W23" s="45">
        <f t="shared" si="2"/>
        <v>0</v>
      </c>
    </row>
    <row r="24" spans="1:11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</row>
  </sheetData>
  <sheetProtection selectLockedCells="1" selectUnlockedCells="1"/>
  <conditionalFormatting sqref="K3:K4 K7 K10">
    <cfRule type="cellIs" priority="1" dxfId="0" operator="equal" stopIfTrue="1">
      <formula>0</formula>
    </cfRule>
  </conditionalFormatting>
  <conditionalFormatting sqref="J22:J23 K13:K22 W3:W12 W15:W23">
    <cfRule type="cellIs" priority="2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"/>
  <sheetViews>
    <sheetView zoomScale="60" zoomScaleNormal="60" zoomScaleSheetLayoutView="100" workbookViewId="0" topLeftCell="A1">
      <selection activeCell="I19" sqref="I19"/>
    </sheetView>
  </sheetViews>
  <sheetFormatPr defaultColWidth="11.421875" defaultRowHeight="15"/>
  <cols>
    <col min="1" max="1" width="11.421875" style="1" customWidth="1"/>
    <col min="2" max="2" width="22.7109375" style="1" customWidth="1"/>
    <col min="3" max="3" width="30.7109375" style="1" customWidth="1"/>
    <col min="4" max="12" width="11.421875" style="1" customWidth="1"/>
    <col min="13" max="13" width="3.00390625" style="1" customWidth="1"/>
    <col min="14" max="15" width="11.421875" style="1" customWidth="1"/>
    <col min="16" max="16" width="19.28125" style="1" customWidth="1"/>
    <col min="17" max="17" width="18.28125" style="1" customWidth="1"/>
    <col min="18" max="18" width="16.28125" style="1" customWidth="1"/>
    <col min="19" max="19" width="14.28125" style="1" customWidth="1"/>
    <col min="20" max="16384" width="11.421875" style="1" customWidth="1"/>
  </cols>
  <sheetData>
    <row r="1" spans="1:23" ht="12.75">
      <c r="A1" s="2" t="s">
        <v>0</v>
      </c>
      <c r="B1" s="3"/>
      <c r="C1" s="3" t="s">
        <v>77</v>
      </c>
      <c r="D1" s="3"/>
      <c r="E1" s="3"/>
      <c r="F1" s="3"/>
      <c r="G1" s="3"/>
      <c r="H1" s="3"/>
      <c r="I1" s="3"/>
      <c r="J1" s="27"/>
      <c r="K1" s="27"/>
      <c r="L1" s="4" t="s">
        <v>2</v>
      </c>
      <c r="M1" s="5"/>
      <c r="N1" s="2" t="s">
        <v>78</v>
      </c>
      <c r="O1" s="3"/>
      <c r="P1" s="3"/>
      <c r="Q1" s="3"/>
      <c r="R1" s="3"/>
      <c r="S1" s="3"/>
      <c r="T1" s="3"/>
      <c r="U1" s="3"/>
      <c r="V1" s="6"/>
      <c r="W1" s="6"/>
    </row>
    <row r="2" spans="1:23" ht="12.75">
      <c r="A2" s="7" t="s">
        <v>4</v>
      </c>
      <c r="B2" s="7" t="s">
        <v>5</v>
      </c>
      <c r="C2" s="7" t="s">
        <v>6</v>
      </c>
      <c r="D2" s="8" t="s">
        <v>7</v>
      </c>
      <c r="E2" s="9" t="s">
        <v>8</v>
      </c>
      <c r="F2" s="10" t="s">
        <v>9</v>
      </c>
      <c r="G2" s="11" t="s">
        <v>10</v>
      </c>
      <c r="H2" s="10" t="s">
        <v>11</v>
      </c>
      <c r="I2" s="11" t="s">
        <v>10</v>
      </c>
      <c r="J2" s="12" t="s">
        <v>12</v>
      </c>
      <c r="K2" s="12" t="s">
        <v>13</v>
      </c>
      <c r="L2" s="8" t="s">
        <v>14</v>
      </c>
      <c r="M2" s="13"/>
      <c r="N2" s="7" t="s">
        <v>15</v>
      </c>
      <c r="O2" s="7" t="s">
        <v>4</v>
      </c>
      <c r="P2" s="7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7" t="s">
        <v>12</v>
      </c>
    </row>
    <row r="3" spans="1:23" s="23" customFormat="1" ht="12.75">
      <c r="A3" s="14">
        <v>10</v>
      </c>
      <c r="B3" s="19" t="s">
        <v>23</v>
      </c>
      <c r="C3" s="16" t="s">
        <v>24</v>
      </c>
      <c r="D3" s="14">
        <v>1976</v>
      </c>
      <c r="E3" s="14">
        <v>96657519</v>
      </c>
      <c r="F3" s="14">
        <v>267</v>
      </c>
      <c r="G3" s="50">
        <v>1</v>
      </c>
      <c r="H3" s="14">
        <v>267</v>
      </c>
      <c r="I3" s="50">
        <v>1</v>
      </c>
      <c r="J3" s="28">
        <f>SUM(F3+H3)</f>
        <v>534</v>
      </c>
      <c r="K3" s="18"/>
      <c r="L3" s="14">
        <v>3410028</v>
      </c>
      <c r="M3" s="14"/>
      <c r="N3" s="14"/>
      <c r="O3" s="14">
        <v>10</v>
      </c>
      <c r="P3" s="19" t="s">
        <v>23</v>
      </c>
      <c r="Q3" s="14" t="s">
        <v>24</v>
      </c>
      <c r="R3" s="21" t="s">
        <v>25</v>
      </c>
      <c r="S3" s="20" t="s">
        <v>26</v>
      </c>
      <c r="T3" s="14"/>
      <c r="U3" s="14">
        <v>760</v>
      </c>
      <c r="V3" s="14">
        <f>267+245+232</f>
        <v>744</v>
      </c>
      <c r="W3" s="25">
        <f>SUM(U3:V3)</f>
        <v>1504</v>
      </c>
    </row>
    <row r="4" spans="1:23" s="23" customFormat="1" ht="12.75">
      <c r="A4" s="20">
        <v>10</v>
      </c>
      <c r="B4" s="19" t="s">
        <v>23</v>
      </c>
      <c r="C4" s="21" t="s">
        <v>25</v>
      </c>
      <c r="D4" s="20">
        <v>1973</v>
      </c>
      <c r="E4" s="20">
        <v>96660331</v>
      </c>
      <c r="F4" s="14">
        <v>265</v>
      </c>
      <c r="G4" s="14">
        <v>1</v>
      </c>
      <c r="H4" s="20">
        <v>245</v>
      </c>
      <c r="I4" s="14">
        <v>1</v>
      </c>
      <c r="J4" s="28">
        <f>SUM(F4+H4)</f>
        <v>510</v>
      </c>
      <c r="K4" s="18"/>
      <c r="L4" s="20">
        <v>2855458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25">
        <f>SUM(U4:V4)</f>
        <v>0</v>
      </c>
    </row>
    <row r="5" spans="1:23" s="23" customFormat="1" ht="12.75">
      <c r="A5" s="14">
        <v>10</v>
      </c>
      <c r="B5" s="19" t="s">
        <v>23</v>
      </c>
      <c r="C5" s="21" t="s">
        <v>26</v>
      </c>
      <c r="D5" s="20">
        <v>1961</v>
      </c>
      <c r="E5" s="20">
        <v>59188268</v>
      </c>
      <c r="F5" s="24">
        <v>228</v>
      </c>
      <c r="G5" s="14">
        <v>1</v>
      </c>
      <c r="H5" s="20">
        <v>232</v>
      </c>
      <c r="I5" s="14">
        <v>1</v>
      </c>
      <c r="J5" s="28">
        <f>SUM(F5+H5)</f>
        <v>460</v>
      </c>
      <c r="K5" s="18"/>
      <c r="L5" s="20">
        <v>2974510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25">
        <f>SUM(U5:V5)</f>
        <v>0</v>
      </c>
    </row>
    <row r="6" spans="1:23" s="23" customFormat="1" ht="12.75">
      <c r="A6" s="20"/>
      <c r="B6" s="51"/>
      <c r="C6" s="51"/>
      <c r="D6" s="20"/>
      <c r="E6" s="20"/>
      <c r="F6" s="14"/>
      <c r="G6" s="14"/>
      <c r="H6" s="18"/>
      <c r="I6" s="14"/>
      <c r="J6" s="28">
        <f>SUM(F6+H6)</f>
        <v>0</v>
      </c>
      <c r="K6" s="18"/>
      <c r="L6" s="20"/>
      <c r="M6" s="14"/>
      <c r="N6" s="14"/>
      <c r="O6" s="14"/>
      <c r="P6" s="14"/>
      <c r="Q6" s="14"/>
      <c r="R6" s="14"/>
      <c r="S6" s="14"/>
      <c r="T6" s="14"/>
      <c r="U6" s="14"/>
      <c r="V6" s="14"/>
      <c r="W6" s="25">
        <f>SUM(U6:V6)</f>
        <v>0</v>
      </c>
    </row>
    <row r="7" spans="1:11" s="52" customFormat="1" ht="12.75">
      <c r="A7" s="20"/>
      <c r="B7" s="51"/>
      <c r="C7" s="51"/>
      <c r="D7" s="20"/>
      <c r="E7" s="20"/>
      <c r="F7" s="14"/>
      <c r="G7" s="14"/>
      <c r="H7" s="18"/>
      <c r="I7" s="14"/>
      <c r="J7" s="28">
        <f>SUM(F7+H7)</f>
        <v>0</v>
      </c>
      <c r="K7" s="18"/>
    </row>
  </sheetData>
  <sheetProtection selectLockedCells="1" selectUnlockedCells="1"/>
  <conditionalFormatting sqref="J3:K7 W3:W6">
    <cfRule type="cellIs" priority="1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zoomScale="70" zoomScaleNormal="70" zoomScaleSheetLayoutView="100" workbookViewId="0" topLeftCell="A1">
      <selection activeCell="D25" sqref="D25"/>
    </sheetView>
  </sheetViews>
  <sheetFormatPr defaultColWidth="11.421875" defaultRowHeight="15"/>
  <cols>
    <col min="1" max="1" width="11.421875" style="1" customWidth="1"/>
    <col min="2" max="2" width="20.00390625" style="1" customWidth="1"/>
    <col min="3" max="3" width="23.00390625" style="1" customWidth="1"/>
    <col min="4" max="12" width="11.421875" style="1" customWidth="1"/>
    <col min="13" max="13" width="2.7109375" style="1" customWidth="1"/>
    <col min="14" max="15" width="11.421875" style="1" customWidth="1"/>
    <col min="16" max="16" width="19.28125" style="1" customWidth="1"/>
    <col min="17" max="17" width="21.00390625" style="1" customWidth="1"/>
    <col min="18" max="18" width="18.8515625" style="1" customWidth="1"/>
    <col min="19" max="19" width="17.57421875" style="1" customWidth="1"/>
    <col min="20" max="20" width="19.28125" style="1" customWidth="1"/>
    <col min="21" max="16384" width="11.421875" style="1" customWidth="1"/>
  </cols>
  <sheetData>
    <row r="1" spans="1:23" ht="12.75">
      <c r="A1" s="2" t="s">
        <v>0</v>
      </c>
      <c r="B1" s="3"/>
      <c r="C1" s="3" t="s">
        <v>79</v>
      </c>
      <c r="D1" s="3"/>
      <c r="E1" s="3"/>
      <c r="F1" s="3"/>
      <c r="G1" s="3"/>
      <c r="H1" s="3"/>
      <c r="I1" s="3"/>
      <c r="J1" s="27"/>
      <c r="K1" s="27"/>
      <c r="L1" s="4" t="s">
        <v>2</v>
      </c>
      <c r="M1" s="5"/>
      <c r="N1" s="2" t="s">
        <v>80</v>
      </c>
      <c r="O1" s="3"/>
      <c r="P1" s="3"/>
      <c r="Q1" s="3"/>
      <c r="R1" s="3"/>
      <c r="S1" s="3"/>
      <c r="T1" s="3"/>
      <c r="U1" s="3"/>
      <c r="V1" s="6"/>
      <c r="W1" s="6"/>
    </row>
    <row r="2" spans="1:23" ht="12.75">
      <c r="A2" s="7" t="s">
        <v>4</v>
      </c>
      <c r="B2" s="7" t="s">
        <v>5</v>
      </c>
      <c r="C2" s="7" t="s">
        <v>6</v>
      </c>
      <c r="D2" s="8" t="s">
        <v>7</v>
      </c>
      <c r="E2" s="9" t="s">
        <v>8</v>
      </c>
      <c r="F2" s="10" t="s">
        <v>9</v>
      </c>
      <c r="G2" s="11" t="s">
        <v>10</v>
      </c>
      <c r="H2" s="10" t="s">
        <v>11</v>
      </c>
      <c r="I2" s="11" t="s">
        <v>10</v>
      </c>
      <c r="J2" s="12" t="s">
        <v>12</v>
      </c>
      <c r="K2" s="12" t="s">
        <v>13</v>
      </c>
      <c r="L2" s="8" t="s">
        <v>14</v>
      </c>
      <c r="M2" s="13"/>
      <c r="N2" s="7" t="s">
        <v>15</v>
      </c>
      <c r="O2" s="7" t="s">
        <v>4</v>
      </c>
      <c r="P2" s="7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7" t="s">
        <v>12</v>
      </c>
    </row>
    <row r="3" spans="1:23" s="23" customFormat="1" ht="12.75">
      <c r="A3" s="14">
        <v>10</v>
      </c>
      <c r="B3" s="19" t="s">
        <v>36</v>
      </c>
      <c r="C3" s="16" t="s">
        <v>37</v>
      </c>
      <c r="D3" s="14">
        <v>1966</v>
      </c>
      <c r="E3" s="14">
        <v>96654738</v>
      </c>
      <c r="F3" s="14">
        <v>246</v>
      </c>
      <c r="G3" s="14">
        <v>1</v>
      </c>
      <c r="H3" s="14">
        <v>252</v>
      </c>
      <c r="I3" s="14">
        <v>1</v>
      </c>
      <c r="J3" s="53">
        <f aca="true" t="shared" si="0" ref="J3:J17">F3+H3</f>
        <v>498</v>
      </c>
      <c r="K3" s="54"/>
      <c r="L3" s="14">
        <v>3035554</v>
      </c>
      <c r="M3" s="14"/>
      <c r="N3" s="14"/>
      <c r="O3" s="14">
        <v>10</v>
      </c>
      <c r="P3" s="19" t="s">
        <v>36</v>
      </c>
      <c r="Q3" s="55" t="s">
        <v>81</v>
      </c>
      <c r="R3" s="55" t="s">
        <v>82</v>
      </c>
      <c r="S3" s="16" t="s">
        <v>37</v>
      </c>
      <c r="T3" s="16" t="s">
        <v>40</v>
      </c>
      <c r="U3" s="14">
        <v>717</v>
      </c>
      <c r="V3" s="14">
        <f>252+206+185</f>
        <v>643</v>
      </c>
      <c r="W3" s="25">
        <f>SUM(U3:V3)</f>
        <v>1360</v>
      </c>
    </row>
    <row r="4" spans="1:23" s="23" customFormat="1" ht="12.75">
      <c r="A4" s="14">
        <v>10</v>
      </c>
      <c r="B4" s="19" t="s">
        <v>23</v>
      </c>
      <c r="C4" s="21" t="s">
        <v>83</v>
      </c>
      <c r="D4" s="20">
        <v>1963</v>
      </c>
      <c r="E4" s="20">
        <v>96667863</v>
      </c>
      <c r="F4" s="24">
        <v>203</v>
      </c>
      <c r="G4" s="14">
        <v>1</v>
      </c>
      <c r="H4" s="14">
        <v>248</v>
      </c>
      <c r="I4" s="14">
        <v>1</v>
      </c>
      <c r="J4" s="53">
        <f t="shared" si="0"/>
        <v>451</v>
      </c>
      <c r="K4" s="54"/>
      <c r="L4" s="20">
        <v>82600457</v>
      </c>
      <c r="M4" s="14"/>
      <c r="N4" s="14"/>
      <c r="O4" s="14">
        <v>10</v>
      </c>
      <c r="P4" s="19" t="s">
        <v>23</v>
      </c>
      <c r="Q4" s="21" t="s">
        <v>27</v>
      </c>
      <c r="R4" s="21" t="s">
        <v>33</v>
      </c>
      <c r="S4" s="55" t="s">
        <v>34</v>
      </c>
      <c r="T4" s="21" t="s">
        <v>83</v>
      </c>
      <c r="U4" s="14">
        <v>664</v>
      </c>
      <c r="V4" s="14">
        <f>248+235+228</f>
        <v>711</v>
      </c>
      <c r="W4" s="25">
        <f>SUM(U4:V4)</f>
        <v>1375</v>
      </c>
    </row>
    <row r="5" spans="1:23" s="23" customFormat="1" ht="12.75">
      <c r="A5" s="14">
        <v>8</v>
      </c>
      <c r="B5" s="16" t="s">
        <v>44</v>
      </c>
      <c r="C5" s="16" t="s">
        <v>45</v>
      </c>
      <c r="D5" s="14">
        <v>1960</v>
      </c>
      <c r="E5" s="14">
        <v>66740113</v>
      </c>
      <c r="F5" s="30">
        <v>259</v>
      </c>
      <c r="G5" s="14"/>
      <c r="H5" s="29">
        <v>243</v>
      </c>
      <c r="I5" s="14"/>
      <c r="J5" s="53">
        <f t="shared" si="0"/>
        <v>502</v>
      </c>
      <c r="K5" s="54"/>
      <c r="L5" s="29">
        <v>82538065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25"/>
    </row>
    <row r="6" spans="1:23" s="23" customFormat="1" ht="12.75">
      <c r="A6" s="20">
        <v>10</v>
      </c>
      <c r="B6" s="19" t="s">
        <v>23</v>
      </c>
      <c r="C6" s="21" t="s">
        <v>27</v>
      </c>
      <c r="D6" s="20">
        <v>1977</v>
      </c>
      <c r="E6" s="20">
        <v>96664194</v>
      </c>
      <c r="F6" s="14">
        <v>226</v>
      </c>
      <c r="G6" s="14">
        <v>1</v>
      </c>
      <c r="H6" s="20">
        <v>235</v>
      </c>
      <c r="I6" s="14">
        <v>1</v>
      </c>
      <c r="J6" s="53">
        <f t="shared" si="0"/>
        <v>461</v>
      </c>
      <c r="K6" s="54"/>
      <c r="L6" s="20">
        <v>82573899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25"/>
    </row>
    <row r="7" spans="1:23" s="23" customFormat="1" ht="12.75">
      <c r="A7" s="14">
        <v>10</v>
      </c>
      <c r="B7" s="19" t="s">
        <v>23</v>
      </c>
      <c r="C7" s="55" t="s">
        <v>34</v>
      </c>
      <c r="D7" s="20">
        <v>1964</v>
      </c>
      <c r="E7" s="20">
        <v>96661166</v>
      </c>
      <c r="F7" s="14">
        <v>233</v>
      </c>
      <c r="G7" s="14">
        <v>1</v>
      </c>
      <c r="H7" s="14">
        <v>228</v>
      </c>
      <c r="I7" s="14">
        <v>1</v>
      </c>
      <c r="J7" s="53">
        <f t="shared" si="0"/>
        <v>461</v>
      </c>
      <c r="K7" s="54"/>
      <c r="L7" s="14">
        <v>2725342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25"/>
    </row>
    <row r="8" spans="1:23" s="23" customFormat="1" ht="12.75">
      <c r="A8" s="14">
        <v>10</v>
      </c>
      <c r="B8" s="19" t="s">
        <v>23</v>
      </c>
      <c r="C8" s="21" t="s">
        <v>33</v>
      </c>
      <c r="D8" s="14">
        <v>1968</v>
      </c>
      <c r="E8" s="14">
        <v>96659478</v>
      </c>
      <c r="F8" s="24">
        <v>205</v>
      </c>
      <c r="G8" s="14">
        <v>1</v>
      </c>
      <c r="H8" s="20">
        <v>226</v>
      </c>
      <c r="I8" s="14">
        <v>1</v>
      </c>
      <c r="J8" s="53">
        <f t="shared" si="0"/>
        <v>431</v>
      </c>
      <c r="K8" s="54"/>
      <c r="L8" s="20">
        <v>3462388</v>
      </c>
      <c r="M8" s="14"/>
      <c r="N8" s="14"/>
      <c r="O8" s="14"/>
      <c r="P8" s="19"/>
      <c r="Q8" s="21"/>
      <c r="R8" s="21"/>
      <c r="S8" s="55"/>
      <c r="T8" s="21"/>
      <c r="U8" s="14"/>
      <c r="V8" s="14"/>
      <c r="W8" s="25"/>
    </row>
    <row r="9" spans="1:23" s="23" customFormat="1" ht="12.75">
      <c r="A9" s="14">
        <v>8</v>
      </c>
      <c r="B9" s="16" t="s">
        <v>28</v>
      </c>
      <c r="C9" s="16" t="s">
        <v>43</v>
      </c>
      <c r="D9" s="14">
        <v>1962</v>
      </c>
      <c r="E9" s="14">
        <v>66737651</v>
      </c>
      <c r="F9" s="14">
        <v>247</v>
      </c>
      <c r="G9" s="14"/>
      <c r="H9" s="29">
        <v>225</v>
      </c>
      <c r="I9" s="14"/>
      <c r="J9" s="53">
        <f t="shared" si="0"/>
        <v>472</v>
      </c>
      <c r="K9" s="54"/>
      <c r="L9" s="29">
        <v>2547153</v>
      </c>
      <c r="M9" s="14"/>
      <c r="N9" s="14"/>
      <c r="O9" s="14"/>
      <c r="P9" s="19"/>
      <c r="Q9" s="16"/>
      <c r="R9" s="16"/>
      <c r="S9" s="16"/>
      <c r="T9" s="16"/>
      <c r="U9" s="14"/>
      <c r="V9" s="14"/>
      <c r="W9" s="25"/>
    </row>
    <row r="10" spans="1:23" s="23" customFormat="1" ht="12.75">
      <c r="A10" s="14">
        <v>8</v>
      </c>
      <c r="B10" s="16" t="s">
        <v>28</v>
      </c>
      <c r="C10" s="16" t="s">
        <v>29</v>
      </c>
      <c r="D10" s="14">
        <v>1964</v>
      </c>
      <c r="E10" s="14">
        <v>66734334</v>
      </c>
      <c r="F10" s="14">
        <v>242</v>
      </c>
      <c r="G10" s="14"/>
      <c r="H10" s="14">
        <v>222</v>
      </c>
      <c r="I10" s="14"/>
      <c r="J10" s="53">
        <f t="shared" si="0"/>
        <v>464</v>
      </c>
      <c r="K10" s="54"/>
      <c r="L10" s="29">
        <v>2855051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25">
        <f aca="true" t="shared" si="1" ref="W10:W16">SUM(U10:V10)</f>
        <v>0</v>
      </c>
    </row>
    <row r="11" spans="1:23" s="23" customFormat="1" ht="12.75">
      <c r="A11" s="14">
        <v>10</v>
      </c>
      <c r="B11" s="19" t="s">
        <v>36</v>
      </c>
      <c r="C11" s="16" t="s">
        <v>40</v>
      </c>
      <c r="D11" s="20">
        <v>1966</v>
      </c>
      <c r="E11" s="20">
        <v>96665918</v>
      </c>
      <c r="F11" s="14">
        <v>212</v>
      </c>
      <c r="G11" s="14">
        <v>1</v>
      </c>
      <c r="H11" s="14">
        <v>206</v>
      </c>
      <c r="I11" s="14">
        <v>1</v>
      </c>
      <c r="J11" s="53">
        <f t="shared" si="0"/>
        <v>418</v>
      </c>
      <c r="K11" s="54"/>
      <c r="L11" s="14">
        <v>82547195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25">
        <f t="shared" si="1"/>
        <v>0</v>
      </c>
    </row>
    <row r="12" spans="1:23" s="23" customFormat="1" ht="12.75">
      <c r="A12" s="14">
        <v>8</v>
      </c>
      <c r="B12" s="16" t="s">
        <v>47</v>
      </c>
      <c r="C12" s="16" t="s">
        <v>48</v>
      </c>
      <c r="D12" s="14">
        <v>1969</v>
      </c>
      <c r="E12" s="14">
        <v>47090839</v>
      </c>
      <c r="F12" s="14">
        <v>229</v>
      </c>
      <c r="G12" s="14"/>
      <c r="H12" s="14">
        <v>202</v>
      </c>
      <c r="I12" s="14"/>
      <c r="J12" s="53">
        <f t="shared" si="0"/>
        <v>431</v>
      </c>
      <c r="K12" s="54"/>
      <c r="L12" s="29">
        <v>2855281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25">
        <f t="shared" si="1"/>
        <v>0</v>
      </c>
    </row>
    <row r="13" spans="1:23" s="23" customFormat="1" ht="12.75">
      <c r="A13" s="14">
        <v>10</v>
      </c>
      <c r="B13" s="19" t="s">
        <v>36</v>
      </c>
      <c r="C13" s="55" t="s">
        <v>81</v>
      </c>
      <c r="D13" s="14">
        <v>1944</v>
      </c>
      <c r="E13" s="14">
        <v>96657478</v>
      </c>
      <c r="F13" s="14">
        <v>219</v>
      </c>
      <c r="G13" s="14">
        <v>1</v>
      </c>
      <c r="H13" s="14">
        <v>185</v>
      </c>
      <c r="I13" s="14">
        <v>1</v>
      </c>
      <c r="J13" s="56">
        <f t="shared" si="0"/>
        <v>404</v>
      </c>
      <c r="K13" s="42"/>
      <c r="L13" s="14">
        <v>3410041</v>
      </c>
      <c r="M13" s="37"/>
      <c r="N13" s="14"/>
      <c r="O13" s="14"/>
      <c r="P13" s="14"/>
      <c r="Q13" s="14"/>
      <c r="R13" s="14"/>
      <c r="S13" s="14"/>
      <c r="T13" s="14"/>
      <c r="U13" s="14"/>
      <c r="V13" s="14"/>
      <c r="W13" s="25">
        <f t="shared" si="1"/>
        <v>0</v>
      </c>
    </row>
    <row r="14" spans="1:23" s="23" customFormat="1" ht="12.75">
      <c r="A14" s="14">
        <v>10</v>
      </c>
      <c r="B14" s="19" t="s">
        <v>36</v>
      </c>
      <c r="C14" s="55" t="s">
        <v>82</v>
      </c>
      <c r="D14" s="14">
        <v>1950</v>
      </c>
      <c r="E14" s="14">
        <v>3050081</v>
      </c>
      <c r="F14" s="14">
        <v>175</v>
      </c>
      <c r="G14" s="14"/>
      <c r="H14" s="14">
        <v>177</v>
      </c>
      <c r="I14" s="14">
        <v>1</v>
      </c>
      <c r="J14" s="56">
        <f t="shared" si="0"/>
        <v>352</v>
      </c>
      <c r="K14" s="42"/>
      <c r="L14" s="14">
        <v>102090</v>
      </c>
      <c r="M14" s="1"/>
      <c r="N14" s="14"/>
      <c r="O14" s="14"/>
      <c r="P14" s="14"/>
      <c r="Q14" s="14"/>
      <c r="R14" s="14"/>
      <c r="S14" s="14"/>
      <c r="T14" s="14"/>
      <c r="U14" s="14"/>
      <c r="V14" s="14"/>
      <c r="W14" s="25">
        <f t="shared" si="1"/>
        <v>0</v>
      </c>
    </row>
    <row r="15" spans="1:23" s="23" customFormat="1" ht="12.75">
      <c r="A15" s="31">
        <v>10</v>
      </c>
      <c r="B15" s="32" t="s">
        <v>36</v>
      </c>
      <c r="C15" s="57" t="s">
        <v>84</v>
      </c>
      <c r="D15" s="31">
        <v>1957</v>
      </c>
      <c r="E15" s="31">
        <v>63117729</v>
      </c>
      <c r="F15" s="14">
        <v>229</v>
      </c>
      <c r="G15" s="14">
        <v>1</v>
      </c>
      <c r="H15" s="14">
        <v>0</v>
      </c>
      <c r="I15" s="14"/>
      <c r="J15" s="58">
        <f t="shared" si="0"/>
        <v>229</v>
      </c>
      <c r="K15" s="59"/>
      <c r="L15" s="14">
        <v>3172085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25">
        <f t="shared" si="1"/>
        <v>0</v>
      </c>
    </row>
    <row r="16" spans="1:23" ht="12.75">
      <c r="A16" s="31">
        <v>10</v>
      </c>
      <c r="B16" s="32" t="s">
        <v>36</v>
      </c>
      <c r="C16" s="57" t="s">
        <v>50</v>
      </c>
      <c r="D16" s="31">
        <v>1965</v>
      </c>
      <c r="E16" s="31">
        <v>96658457</v>
      </c>
      <c r="F16" s="14">
        <v>242</v>
      </c>
      <c r="G16" s="14">
        <v>1</v>
      </c>
      <c r="H16" s="14">
        <v>0</v>
      </c>
      <c r="I16" s="14"/>
      <c r="J16" s="58">
        <f t="shared" si="0"/>
        <v>242</v>
      </c>
      <c r="K16" s="59"/>
      <c r="L16" s="14">
        <v>3462335</v>
      </c>
      <c r="M16" s="14"/>
      <c r="N16" s="44"/>
      <c r="O16" s="44"/>
      <c r="P16" s="44"/>
      <c r="Q16" s="44"/>
      <c r="R16" s="44"/>
      <c r="S16" s="44"/>
      <c r="T16" s="44"/>
      <c r="U16" s="44"/>
      <c r="V16" s="44"/>
      <c r="W16" s="60">
        <f t="shared" si="1"/>
        <v>0</v>
      </c>
    </row>
    <row r="17" spans="1:13" ht="12.75">
      <c r="A17" s="31">
        <v>8</v>
      </c>
      <c r="B17" s="57" t="s">
        <v>44</v>
      </c>
      <c r="C17" s="57" t="s">
        <v>46</v>
      </c>
      <c r="D17" s="31">
        <v>1954</v>
      </c>
      <c r="E17" s="31">
        <v>53156768</v>
      </c>
      <c r="F17" s="30">
        <v>226</v>
      </c>
      <c r="G17" s="14"/>
      <c r="H17" s="14"/>
      <c r="I17" s="14"/>
      <c r="J17" s="58">
        <f t="shared" si="0"/>
        <v>226</v>
      </c>
      <c r="K17" s="59"/>
      <c r="L17" s="29">
        <v>835250</v>
      </c>
      <c r="M17" s="14"/>
    </row>
    <row r="18" spans="1:11" s="52" customFormat="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sheetProtection selectLockedCells="1" selectUnlockedCells="1"/>
  <autoFilter ref="A2:W17"/>
  <conditionalFormatting sqref="J16 K8:K15 W9:W16">
    <cfRule type="cellIs" priority="1" dxfId="0" operator="equal" stopIfTrue="1">
      <formula>0</formula>
    </cfRule>
  </conditionalFormatting>
  <conditionalFormatting sqref="K16">
    <cfRule type="cellIs" priority="2" dxfId="0" operator="equal" stopIfTrue="1">
      <formula>0</formula>
    </cfRule>
  </conditionalFormatting>
  <conditionalFormatting sqref="K17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fitToHeight="2" fitToWidth="1" horizontalDpi="300" verticalDpi="300" orientation="landscape" paperSize="9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="70" zoomScaleNormal="70" zoomScaleSheetLayoutView="100" workbookViewId="0" topLeftCell="A1">
      <selection activeCell="K22" sqref="K22"/>
    </sheetView>
  </sheetViews>
  <sheetFormatPr defaultColWidth="11.421875" defaultRowHeight="15"/>
  <cols>
    <col min="1" max="1" width="11.421875" style="1" customWidth="1"/>
    <col min="2" max="2" width="21.8515625" style="1" customWidth="1"/>
    <col min="3" max="3" width="23.28125" style="1" customWidth="1"/>
    <col min="4" max="6" width="11.421875" style="1" customWidth="1"/>
    <col min="7" max="7" width="8.00390625" style="1" customWidth="1"/>
    <col min="8" max="8" width="11.421875" style="1" customWidth="1"/>
    <col min="9" max="9" width="7.8515625" style="1" customWidth="1"/>
    <col min="10" max="12" width="11.421875" style="1" customWidth="1"/>
    <col min="13" max="13" width="3.00390625" style="1" customWidth="1"/>
    <col min="14" max="15" width="11.421875" style="1" customWidth="1"/>
    <col min="16" max="16" width="21.57421875" style="1" customWidth="1"/>
    <col min="17" max="20" width="20.7109375" style="1" customWidth="1"/>
    <col min="21" max="16384" width="11.421875" style="1" customWidth="1"/>
  </cols>
  <sheetData>
    <row r="1" spans="1:23" ht="12.75">
      <c r="A1" s="2" t="s">
        <v>0</v>
      </c>
      <c r="B1" s="3"/>
      <c r="C1" s="3" t="s">
        <v>85</v>
      </c>
      <c r="D1" s="3"/>
      <c r="E1" s="3"/>
      <c r="F1" s="3"/>
      <c r="G1" s="3"/>
      <c r="H1" s="3"/>
      <c r="I1" s="3"/>
      <c r="J1" s="27"/>
      <c r="K1" s="27"/>
      <c r="L1" s="4" t="s">
        <v>2</v>
      </c>
      <c r="M1" s="5"/>
      <c r="N1" s="2" t="s">
        <v>86</v>
      </c>
      <c r="O1" s="3"/>
      <c r="P1" s="3"/>
      <c r="Q1" s="3"/>
      <c r="R1" s="3"/>
      <c r="S1" s="3"/>
      <c r="T1" s="3"/>
      <c r="U1" s="3"/>
      <c r="V1" s="6"/>
      <c r="W1" s="6"/>
    </row>
    <row r="2" spans="1:23" ht="12.75">
      <c r="A2" s="7" t="s">
        <v>4</v>
      </c>
      <c r="B2" s="7" t="s">
        <v>5</v>
      </c>
      <c r="C2" s="7" t="s">
        <v>6</v>
      </c>
      <c r="D2" s="8" t="s">
        <v>7</v>
      </c>
      <c r="E2" s="9" t="s">
        <v>8</v>
      </c>
      <c r="F2" s="10" t="s">
        <v>9</v>
      </c>
      <c r="G2" s="11" t="s">
        <v>10</v>
      </c>
      <c r="H2" s="10" t="s">
        <v>11</v>
      </c>
      <c r="I2" s="11" t="s">
        <v>10</v>
      </c>
      <c r="J2" s="12" t="s">
        <v>12</v>
      </c>
      <c r="K2" s="12" t="s">
        <v>13</v>
      </c>
      <c r="L2" s="8" t="s">
        <v>14</v>
      </c>
      <c r="M2" s="13"/>
      <c r="N2" s="7" t="s">
        <v>15</v>
      </c>
      <c r="O2" s="7" t="s">
        <v>4</v>
      </c>
      <c r="P2" s="7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7" t="s">
        <v>12</v>
      </c>
    </row>
    <row r="3" spans="1:23" s="23" customFormat="1" ht="12.75">
      <c r="A3" s="14">
        <v>52</v>
      </c>
      <c r="B3" s="55" t="s">
        <v>68</v>
      </c>
      <c r="C3" s="55" t="s">
        <v>69</v>
      </c>
      <c r="D3" s="14">
        <v>1983</v>
      </c>
      <c r="E3" s="14">
        <v>66645137</v>
      </c>
      <c r="F3" s="14">
        <v>253</v>
      </c>
      <c r="G3" s="46"/>
      <c r="H3" s="46">
        <v>247</v>
      </c>
      <c r="I3" s="46"/>
      <c r="J3" s="56">
        <f aca="true" t="shared" si="0" ref="J3:J16">F3+H3</f>
        <v>500</v>
      </c>
      <c r="K3" s="61"/>
      <c r="L3" s="52"/>
      <c r="N3" s="14"/>
      <c r="O3" s="14">
        <v>8</v>
      </c>
      <c r="P3" s="16" t="s">
        <v>41</v>
      </c>
      <c r="Q3" s="16" t="s">
        <v>64</v>
      </c>
      <c r="R3" s="16" t="s">
        <v>61</v>
      </c>
      <c r="S3" s="16" t="s">
        <v>62</v>
      </c>
      <c r="T3" s="16"/>
      <c r="U3" s="14">
        <v>566</v>
      </c>
      <c r="V3" s="14">
        <f>216+194+167</f>
        <v>577</v>
      </c>
      <c r="W3" s="22">
        <f>SUM(U3:V3)</f>
        <v>1143</v>
      </c>
    </row>
    <row r="4" spans="1:23" s="23" customFormat="1" ht="12.75">
      <c r="A4" s="14">
        <v>8</v>
      </c>
      <c r="B4" s="55" t="s">
        <v>58</v>
      </c>
      <c r="C4" s="55" t="s">
        <v>59</v>
      </c>
      <c r="D4" s="14">
        <v>1977</v>
      </c>
      <c r="E4" s="14">
        <v>66740058</v>
      </c>
      <c r="F4" s="14">
        <v>191</v>
      </c>
      <c r="G4" s="14"/>
      <c r="H4" s="14">
        <v>238</v>
      </c>
      <c r="I4" s="14"/>
      <c r="J4" s="56">
        <f t="shared" si="0"/>
        <v>429</v>
      </c>
      <c r="K4" s="62"/>
      <c r="L4" s="29">
        <v>82484389</v>
      </c>
      <c r="M4" s="14"/>
      <c r="N4" s="14"/>
      <c r="O4" s="14">
        <v>10</v>
      </c>
      <c r="P4" s="15" t="s">
        <v>23</v>
      </c>
      <c r="Q4" s="21" t="s">
        <v>54</v>
      </c>
      <c r="R4" s="16" t="s">
        <v>55</v>
      </c>
      <c r="S4" s="55" t="s">
        <v>57</v>
      </c>
      <c r="T4" s="21" t="s">
        <v>35</v>
      </c>
      <c r="U4" s="14">
        <v>606</v>
      </c>
      <c r="V4" s="14">
        <f>196+191+183</f>
        <v>570</v>
      </c>
      <c r="W4" s="22">
        <f>SUM(U4:V4)</f>
        <v>1176</v>
      </c>
    </row>
    <row r="5" spans="1:23" s="23" customFormat="1" ht="12.75">
      <c r="A5" s="14">
        <v>8</v>
      </c>
      <c r="B5" s="55" t="s">
        <v>41</v>
      </c>
      <c r="C5" s="55" t="s">
        <v>64</v>
      </c>
      <c r="D5" s="14">
        <v>1965</v>
      </c>
      <c r="E5" s="14">
        <v>66740639</v>
      </c>
      <c r="F5" s="30">
        <v>206</v>
      </c>
      <c r="G5" s="14">
        <v>1</v>
      </c>
      <c r="H5" s="14">
        <v>216</v>
      </c>
      <c r="I5" s="14">
        <v>1</v>
      </c>
      <c r="J5" s="56">
        <f t="shared" si="0"/>
        <v>422</v>
      </c>
      <c r="K5" s="62"/>
      <c r="L5" s="29">
        <v>82610283</v>
      </c>
      <c r="M5" s="14"/>
      <c r="N5" s="14"/>
      <c r="O5" s="14">
        <v>10</v>
      </c>
      <c r="P5" s="15" t="s">
        <v>36</v>
      </c>
      <c r="Q5" s="21"/>
      <c r="R5" s="16"/>
      <c r="S5" s="21"/>
      <c r="T5" s="16"/>
      <c r="U5" s="14">
        <v>645</v>
      </c>
      <c r="V5" s="14">
        <v>0</v>
      </c>
      <c r="W5" s="22">
        <f>SUM(U5:V5)</f>
        <v>645</v>
      </c>
    </row>
    <row r="6" spans="1:23" s="23" customFormat="1" ht="12.75">
      <c r="A6" s="14">
        <v>8</v>
      </c>
      <c r="B6" s="55" t="s">
        <v>47</v>
      </c>
      <c r="C6" s="55" t="s">
        <v>87</v>
      </c>
      <c r="D6" s="14">
        <v>1965</v>
      </c>
      <c r="E6" s="14">
        <v>5017176</v>
      </c>
      <c r="F6" s="14">
        <v>243</v>
      </c>
      <c r="G6" s="14"/>
      <c r="H6" s="14">
        <v>210</v>
      </c>
      <c r="I6" s="14"/>
      <c r="J6" s="56">
        <f t="shared" si="0"/>
        <v>453</v>
      </c>
      <c r="K6" s="62"/>
      <c r="L6" s="29">
        <v>2974213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22"/>
    </row>
    <row r="7" spans="1:23" s="23" customFormat="1" ht="12.75">
      <c r="A7" s="20">
        <v>10</v>
      </c>
      <c r="B7" s="19" t="s">
        <v>23</v>
      </c>
      <c r="C7" s="51" t="s">
        <v>56</v>
      </c>
      <c r="D7" s="20">
        <v>1952</v>
      </c>
      <c r="E7" s="20">
        <v>96657517</v>
      </c>
      <c r="F7" s="24">
        <v>100</v>
      </c>
      <c r="G7" s="14">
        <v>1</v>
      </c>
      <c r="H7" s="20">
        <v>201</v>
      </c>
      <c r="I7" s="14"/>
      <c r="J7" s="56">
        <f t="shared" si="0"/>
        <v>301</v>
      </c>
      <c r="K7" s="42"/>
      <c r="L7" s="20">
        <v>387407</v>
      </c>
      <c r="N7" s="14"/>
      <c r="O7" s="14"/>
      <c r="P7" s="14"/>
      <c r="Q7" s="14"/>
      <c r="R7" s="14"/>
      <c r="S7" s="14"/>
      <c r="T7" s="14"/>
      <c r="U7" s="14"/>
      <c r="V7" s="14"/>
      <c r="W7" s="22"/>
    </row>
    <row r="8" spans="1:23" s="23" customFormat="1" ht="12.75">
      <c r="A8" s="14">
        <v>10</v>
      </c>
      <c r="B8" s="19" t="s">
        <v>23</v>
      </c>
      <c r="C8" s="55" t="s">
        <v>57</v>
      </c>
      <c r="D8" s="14">
        <v>2000</v>
      </c>
      <c r="E8" s="14">
        <v>96662001</v>
      </c>
      <c r="F8" s="14">
        <v>201</v>
      </c>
      <c r="G8" s="14"/>
      <c r="H8" s="14">
        <v>196</v>
      </c>
      <c r="I8" s="14">
        <v>1</v>
      </c>
      <c r="J8" s="56">
        <f t="shared" si="0"/>
        <v>397</v>
      </c>
      <c r="K8" s="42"/>
      <c r="L8" s="14">
        <v>82453713</v>
      </c>
      <c r="N8" s="14"/>
      <c r="O8" s="14"/>
      <c r="P8" s="14"/>
      <c r="Q8" s="14"/>
      <c r="R8" s="14"/>
      <c r="S8" s="14"/>
      <c r="T8" s="14"/>
      <c r="U8" s="14"/>
      <c r="V8" s="14"/>
      <c r="W8" s="22"/>
    </row>
    <row r="9" spans="1:23" s="23" customFormat="1" ht="12.75">
      <c r="A9" s="14">
        <v>8</v>
      </c>
      <c r="B9" s="55" t="s">
        <v>41</v>
      </c>
      <c r="C9" s="55" t="s">
        <v>61</v>
      </c>
      <c r="D9" s="14">
        <v>1945</v>
      </c>
      <c r="E9" s="14">
        <v>20022743</v>
      </c>
      <c r="F9" s="14">
        <v>188</v>
      </c>
      <c r="G9" s="14">
        <v>1</v>
      </c>
      <c r="H9" s="14">
        <v>194</v>
      </c>
      <c r="I9" s="14">
        <v>1</v>
      </c>
      <c r="J9" s="56">
        <f t="shared" si="0"/>
        <v>382</v>
      </c>
      <c r="K9" s="42"/>
      <c r="L9" s="29">
        <v>207504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22"/>
    </row>
    <row r="10" spans="1:13" s="23" customFormat="1" ht="12.75">
      <c r="A10" s="14">
        <v>10</v>
      </c>
      <c r="B10" s="19" t="s">
        <v>23</v>
      </c>
      <c r="C10" s="55" t="s">
        <v>55</v>
      </c>
      <c r="D10" s="14">
        <v>1964</v>
      </c>
      <c r="E10" s="14">
        <v>40170663</v>
      </c>
      <c r="F10" s="14">
        <v>185</v>
      </c>
      <c r="G10" s="14">
        <v>1</v>
      </c>
      <c r="H10" s="14">
        <v>192</v>
      </c>
      <c r="I10" s="14">
        <v>1</v>
      </c>
      <c r="J10" s="56">
        <f t="shared" si="0"/>
        <v>377</v>
      </c>
      <c r="K10" s="42"/>
      <c r="L10" s="14">
        <v>82600456</v>
      </c>
      <c r="M10" s="14"/>
    </row>
    <row r="11" spans="1:12" s="23" customFormat="1" ht="12.75">
      <c r="A11" s="14">
        <v>10</v>
      </c>
      <c r="B11" s="19" t="s">
        <v>23</v>
      </c>
      <c r="C11" s="51" t="s">
        <v>35</v>
      </c>
      <c r="D11" s="20">
        <v>1957</v>
      </c>
      <c r="E11" s="20">
        <v>63117736</v>
      </c>
      <c r="F11" s="24">
        <v>203</v>
      </c>
      <c r="G11" s="14">
        <v>1</v>
      </c>
      <c r="H11" s="24">
        <v>191</v>
      </c>
      <c r="I11" s="14">
        <v>1</v>
      </c>
      <c r="J11" s="56">
        <f t="shared" si="0"/>
        <v>394</v>
      </c>
      <c r="K11" s="42"/>
      <c r="L11" s="20">
        <v>3014424</v>
      </c>
    </row>
    <row r="12" spans="1:12" s="23" customFormat="1" ht="12.75">
      <c r="A12" s="20">
        <v>10</v>
      </c>
      <c r="B12" s="19" t="s">
        <v>23</v>
      </c>
      <c r="C12" s="51" t="s">
        <v>54</v>
      </c>
      <c r="D12" s="20">
        <v>1954</v>
      </c>
      <c r="E12" s="20">
        <v>65015780</v>
      </c>
      <c r="F12" s="24">
        <v>218</v>
      </c>
      <c r="G12" s="14">
        <v>1</v>
      </c>
      <c r="H12" s="20">
        <v>183</v>
      </c>
      <c r="I12" s="14">
        <v>1</v>
      </c>
      <c r="J12" s="56">
        <f t="shared" si="0"/>
        <v>401</v>
      </c>
      <c r="K12" s="42"/>
      <c r="L12" s="20">
        <v>1023986</v>
      </c>
    </row>
    <row r="13" spans="1:13" s="23" customFormat="1" ht="12.75">
      <c r="A13" s="14">
        <v>8</v>
      </c>
      <c r="B13" s="55" t="s">
        <v>41</v>
      </c>
      <c r="C13" s="55" t="s">
        <v>62</v>
      </c>
      <c r="D13" s="14">
        <v>1958</v>
      </c>
      <c r="E13" s="14">
        <v>66710641</v>
      </c>
      <c r="F13" s="30">
        <v>172</v>
      </c>
      <c r="G13" s="14">
        <v>1</v>
      </c>
      <c r="H13" s="30">
        <v>167</v>
      </c>
      <c r="I13" s="14">
        <v>1</v>
      </c>
      <c r="J13" s="56">
        <f t="shared" si="0"/>
        <v>339</v>
      </c>
      <c r="K13" s="42"/>
      <c r="L13" s="29">
        <v>82612770</v>
      </c>
      <c r="M13" s="14"/>
    </row>
    <row r="14" spans="1:12" s="23" customFormat="1" ht="12.75">
      <c r="A14" s="14">
        <v>10</v>
      </c>
      <c r="B14" s="19" t="s">
        <v>23</v>
      </c>
      <c r="C14" s="55" t="s">
        <v>73</v>
      </c>
      <c r="D14" s="14">
        <v>1966</v>
      </c>
      <c r="E14" s="14">
        <v>96665949</v>
      </c>
      <c r="F14" s="14">
        <v>185</v>
      </c>
      <c r="G14" s="14"/>
      <c r="H14" s="14">
        <v>153</v>
      </c>
      <c r="I14" s="14"/>
      <c r="J14" s="56">
        <f t="shared" si="0"/>
        <v>338</v>
      </c>
      <c r="K14" s="42"/>
      <c r="L14" s="14">
        <v>82582282</v>
      </c>
    </row>
    <row r="15" spans="1:13" s="23" customFormat="1" ht="12.75">
      <c r="A15" s="31">
        <v>10</v>
      </c>
      <c r="B15" s="32" t="s">
        <v>36</v>
      </c>
      <c r="C15" s="63" t="s">
        <v>75</v>
      </c>
      <c r="D15" s="34">
        <v>1950</v>
      </c>
      <c r="E15" s="34">
        <v>65733048</v>
      </c>
      <c r="F15" s="24">
        <v>195</v>
      </c>
      <c r="G15" s="14">
        <v>1</v>
      </c>
      <c r="H15" s="14"/>
      <c r="I15" s="14"/>
      <c r="J15" s="56">
        <f t="shared" si="0"/>
        <v>195</v>
      </c>
      <c r="K15" s="42"/>
      <c r="L15" s="20">
        <v>1069017</v>
      </c>
      <c r="M15" s="14"/>
    </row>
    <row r="16" spans="1:12" s="23" customFormat="1" ht="12.75">
      <c r="A16" s="34">
        <v>10</v>
      </c>
      <c r="B16" s="32" t="s">
        <v>36</v>
      </c>
      <c r="C16" s="63" t="s">
        <v>76</v>
      </c>
      <c r="D16" s="34">
        <v>1971</v>
      </c>
      <c r="E16" s="34">
        <v>96668011</v>
      </c>
      <c r="F16" s="14">
        <v>231</v>
      </c>
      <c r="G16" s="14">
        <v>1</v>
      </c>
      <c r="H16" s="20"/>
      <c r="I16" s="14"/>
      <c r="J16" s="56">
        <f t="shared" si="0"/>
        <v>231</v>
      </c>
      <c r="K16" s="42"/>
      <c r="L16" s="20">
        <v>82618105</v>
      </c>
    </row>
    <row r="17" s="23" customFormat="1" ht="12.75"/>
    <row r="18" spans="1:12" s="23" customFormat="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s="52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sheetProtection selectLockedCells="1" selectUnlockedCells="1"/>
  <conditionalFormatting sqref="W3:W9">
    <cfRule type="cellIs" priority="1" dxfId="0" operator="equal" stopIfTrue="1">
      <formula>0</formula>
    </cfRule>
  </conditionalFormatting>
  <conditionalFormatting sqref="K8:K15">
    <cfRule type="cellIs" priority="2" dxfId="0" operator="equal" stopIfTrue="1">
      <formula>0</formula>
    </cfRule>
  </conditionalFormatting>
  <conditionalFormatting sqref="J17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Bocquet Philippe</dc:creator>
  <cp:keywords/>
  <dc:description/>
  <cp:lastModifiedBy>Bocquet Philippe</cp:lastModifiedBy>
  <dcterms:created xsi:type="dcterms:W3CDTF">2018-05-19T16:24:46Z</dcterms:created>
  <dcterms:modified xsi:type="dcterms:W3CDTF">2018-05-21T18:10:14Z</dcterms:modified>
  <cp:category/>
  <cp:version/>
  <cp:contentType/>
  <cp:contentStatus/>
</cp:coreProperties>
</file>